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Prix de vente" sheetId="2" state="visible" r:id="rId4"/>
    <sheet name="Planning journée" sheetId="3" state="visible" r:id="rId5"/>
    <sheet name="Participants" sheetId="4" state="visible" r:id="rId6"/>
    <sheet name="Budget détaillé" sheetId="5" state="visible" r:id="rId7"/>
    <sheet name="Communication J-90 à J-7" sheetId="6" state="visible" r:id="rId8"/>
    <sheet name="Suivi post-retraite" sheetId="7" state="visible" r:id="rId9"/>
    <sheet name="Aller plus loin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<sst xmlns="http://schemas.openxmlformats.org/spreadsheetml/2006/main" count="270" uniqueCount="249">
  <si>
    <t xml:space="preserve">🧘 Business plan retraite yoga</t>
  </si>
  <si>
    <t xml:space="preserve">Tableur compagnon de l'e-book n°6 Casa Sauvage</t>
  </si>
  <si>
    <t xml:space="preserve">Comment utiliser ce fichier</t>
  </si>
  <si>
    <t xml:space="preserve">1.</t>
  </si>
  <si>
    <t xml:space="preserve">Onglet "Prix de vente" : saisissez vos coûts → le seuil de rentabilité s'affiche.</t>
  </si>
  <si>
    <t xml:space="preserve">2.</t>
  </si>
  <si>
    <t xml:space="preserve">Onglet "Planning journée" : modèle de journée type à personnaliser.</t>
  </si>
  <si>
    <t xml:space="preserve">3.</t>
  </si>
  <si>
    <t xml:space="preserve">Onglet "Participants" : inscriptions, paiements, régimes alimentaires.</t>
  </si>
  <si>
    <t xml:space="preserve">4.</t>
  </si>
  <si>
    <t xml:space="preserve">Onglet "Budget détaillé" : tous les postes de coût + marge calculée.</t>
  </si>
  <si>
    <t xml:space="preserve">5.</t>
  </si>
  <si>
    <t xml:space="preserve">Onglet "Communication J-90 à J-7" : rétro-planning à pointer.</t>
  </si>
  <si>
    <t xml:space="preserve">6.</t>
  </si>
  <si>
    <t xml:space="preserve">Onglet "Suivi post-retraite" : NPS, témoignages, fidélisation.</t>
  </si>
  <si>
    <t xml:space="preserve">Cellules jaunes</t>
  </si>
  <si>
    <t xml:space="preserve">→ à remplir par vous.</t>
  </si>
  <si>
    <t xml:space="preserve">Cellules blanches</t>
  </si>
  <si>
    <t xml:space="preserve">→ calculs automatiques.</t>
  </si>
  <si>
    <t xml:space="preserve">🌲 Casa Sauvage · Cazouls-les-Béziers (34) · casasauvage34@gmail.com</t>
  </si>
  <si>
    <t xml:space="preserve">Prix de vente &amp; seuil de rentabilité</t>
  </si>
  <si>
    <t xml:space="preserve">Ajustez les paramètres jaunes — tous les calculs se mettent à jour.</t>
  </si>
  <si>
    <t xml:space="preserve">PARAMÈTRES DE LA RETRAITE</t>
  </si>
  <si>
    <t xml:space="preserve">Nombre de places ouvertes</t>
  </si>
  <si>
    <t xml:space="preserve">Durée (jours)</t>
  </si>
  <si>
    <t xml:space="preserve">Durée (nuits)</t>
  </si>
  <si>
    <t xml:space="preserve">Votre rémunération souhaitée (€)</t>
  </si>
  <si>
    <t xml:space="preserve">COÛTS FIXES (saisir ou ajuster)</t>
  </si>
  <si>
    <t xml:space="preserve">Poste</t>
  </si>
  <si>
    <t xml:space="preserve">Coût (€)</t>
  </si>
  <si>
    <t xml:space="preserve">Location du lieu</t>
  </si>
  <si>
    <t xml:space="preserve">Forfait ménage / extras</t>
  </si>
  <si>
    <t xml:space="preserve">Restauration (chef + courses)</t>
  </si>
  <si>
    <t xml:space="preserve">Massages / prestations annexes</t>
  </si>
  <si>
    <t xml:space="preserve">Matériel pédagogique</t>
  </si>
  <si>
    <t xml:space="preserve">Marketing / pub</t>
  </si>
  <si>
    <t xml:space="preserve">Marge imprévus (10%)</t>
  </si>
  <si>
    <t xml:space="preserve">TOTAL COÛTS FIXES</t>
  </si>
  <si>
    <t xml:space="preserve">BUDGET TOTAL À COUVRIR (avec votre rémunération)</t>
  </si>
  <si>
    <t xml:space="preserve">💰 CALCULS DE PRIX DE VENTE</t>
  </si>
  <si>
    <t xml:space="preserve">Prix nécessaire si retraite complète (objectif atteint)</t>
  </si>
  <si>
    <t xml:space="preserve">Seuil de rentabilité (participants min)</t>
  </si>
  <si>
    <t xml:space="preserve">Nombre minimum d'inscrits pour ne pas perdre d'argent.</t>
  </si>
  <si>
    <t xml:space="preserve">🧪 SIMULATION DE REMPLISSAGE</t>
  </si>
  <si>
    <t xml:space="preserve">Si inscrits</t>
  </si>
  <si>
    <t xml:space="preserve">Revenu (€)</t>
  </si>
  <si>
    <t xml:space="preserve">Marge nette (€)</t>
  </si>
  <si>
    <t xml:space="preserve">Rentable ?</t>
  </si>
  <si>
    <t xml:space="preserve">Planning d'une journée type</t>
  </si>
  <si>
    <t xml:space="preserve">Modèle modulable — adaptez les pratiques à votre discipline.</t>
  </si>
  <si>
    <t xml:space="preserve">Heure</t>
  </si>
  <si>
    <t xml:space="preserve">Activité</t>
  </si>
  <si>
    <t xml:space="preserve">Durée</t>
  </si>
  <si>
    <t xml:space="preserve">Intensité</t>
  </si>
  <si>
    <t xml:space="preserve">Notes</t>
  </si>
  <si>
    <t xml:space="preserve">07h00</t>
  </si>
  <si>
    <t xml:space="preserve">Réveil libre, infusion silencieuse</t>
  </si>
  <si>
    <t xml:space="preserve">30 min</t>
  </si>
  <si>
    <t xml:space="preserve">Très douce</t>
  </si>
  <si>
    <t xml:space="preserve">Pas d'obligation</t>
  </si>
  <si>
    <t xml:space="preserve">07h30</t>
  </si>
  <si>
    <t xml:space="preserve">Pranayama + méditation</t>
  </si>
  <si>
    <t xml:space="preserve">45 min</t>
  </si>
  <si>
    <t xml:space="preserve">Douce</t>
  </si>
  <si>
    <t xml:space="preserve">Salle de pratique</t>
  </si>
  <si>
    <t xml:space="preserve">08h15</t>
  </si>
  <si>
    <t xml:space="preserve">Yoga doux</t>
  </si>
  <si>
    <t xml:space="preserve">1h</t>
  </si>
  <si>
    <t xml:space="preserve">Ouverture du corps</t>
  </si>
  <si>
    <t xml:space="preserve">09h30</t>
  </si>
  <si>
    <t xml:space="preserve">Petit-déjeuner sans téléphone</t>
  </si>
  <si>
    <t xml:space="preserve">—</t>
  </si>
  <si>
    <t xml:space="preserve">Intégration</t>
  </si>
  <si>
    <t xml:space="preserve">10h30</t>
  </si>
  <si>
    <t xml:space="preserve">Atelier théorique / philosophie</t>
  </si>
  <si>
    <t xml:space="preserve">Mentale</t>
  </si>
  <si>
    <t xml:space="preserve">Pic d'attention</t>
  </si>
  <si>
    <t xml:space="preserve">12h00</t>
  </si>
  <si>
    <t xml:space="preserve">Yoga restoratif ou yin</t>
  </si>
  <si>
    <t xml:space="preserve">Préparer le repas</t>
  </si>
  <si>
    <t xml:space="preserve">13h00</t>
  </si>
  <si>
    <t xml:space="preserve">Déjeuner + temps libre</t>
  </si>
  <si>
    <t xml:space="preserve">2h</t>
  </si>
  <si>
    <t xml:space="preserve">Sieste / lecture</t>
  </si>
  <si>
    <t xml:space="preserve">15h30</t>
  </si>
  <si>
    <t xml:space="preserve">Marche en silence ou nature</t>
  </si>
  <si>
    <t xml:space="preserve">Mouvement doux</t>
  </si>
  <si>
    <t xml:space="preserve">16h30</t>
  </si>
  <si>
    <t xml:space="preserve">Atelier ou massage individuel</t>
  </si>
  <si>
    <t xml:space="preserve">Variable</t>
  </si>
  <si>
    <t xml:space="preserve">Rotation</t>
  </si>
  <si>
    <t xml:space="preserve">18h00</t>
  </si>
  <si>
    <t xml:space="preserve">Yoga vinyasa / ashtanga</t>
  </si>
  <si>
    <t xml:space="preserve">1h15</t>
  </si>
  <si>
    <t xml:space="preserve">Engagée</t>
  </si>
  <si>
    <t xml:space="preserve">Pic d'énergie</t>
  </si>
  <si>
    <t xml:space="preserve">19h30</t>
  </si>
  <si>
    <t xml:space="preserve">Méditation guidée + intentions</t>
  </si>
  <si>
    <t xml:space="preserve">Atterrissage</t>
  </si>
  <si>
    <t xml:space="preserve">20h00</t>
  </si>
  <si>
    <t xml:space="preserve">Dîner partagé</t>
  </si>
  <si>
    <t xml:space="preserve">1h30</t>
  </si>
  <si>
    <t xml:space="preserve">Conversations</t>
  </si>
  <si>
    <t xml:space="preserve">21h30</t>
  </si>
  <si>
    <t xml:space="preserve">Veillée libre ou silence</t>
  </si>
  <si>
    <t xml:space="preserve">Respect du rythme</t>
  </si>
  <si>
    <t xml:space="preserve">Participants &amp; inscriptions</t>
  </si>
  <si>
    <t xml:space="preserve">Suivi de chaque inscrit — paiements, régimes alimentaires, statut.</t>
  </si>
  <si>
    <t xml:space="preserve">N°</t>
  </si>
  <si>
    <t xml:space="preserve">Prénom NOM</t>
  </si>
  <si>
    <t xml:space="preserve">Email</t>
  </si>
  <si>
    <t xml:space="preserve">Téléphone</t>
  </si>
  <si>
    <t xml:space="preserve">Régime / allergies</t>
  </si>
  <si>
    <t xml:space="preserve">Acompte (€)</t>
  </si>
  <si>
    <t xml:space="preserve">Solde (€)</t>
  </si>
  <si>
    <t xml:space="preserve">Total payé (€)</t>
  </si>
  <si>
    <t xml:space="preserve">Statut</t>
  </si>
  <si>
    <t xml:space="preserve">Source d'inscription</t>
  </si>
  <si>
    <t xml:space="preserve">📊 STATS</t>
  </si>
  <si>
    <t xml:space="preserve">Marie L.</t>
  </si>
  <si>
    <t xml:space="preserve">marie@mail.com</t>
  </si>
  <si>
    <t xml:space="preserve">06 11 22 33 44</t>
  </si>
  <si>
    <t xml:space="preserve">Végétarienne</t>
  </si>
  <si>
    <t xml:space="preserve">OK</t>
  </si>
  <si>
    <t xml:space="preserve">Newsletter</t>
  </si>
  <si>
    <t xml:space="preserve">Total inscrits</t>
  </si>
  <si>
    <t xml:space="preserve">Sophie B.</t>
  </si>
  <si>
    <t xml:space="preserve">sophie@mail.com</t>
  </si>
  <si>
    <t xml:space="preserve">06 22 33 44 55</t>
  </si>
  <si>
    <t xml:space="preserve">Sans gluten</t>
  </si>
  <si>
    <t xml:space="preserve">Acompte versé</t>
  </si>
  <si>
    <t xml:space="preserve">Instagram</t>
  </si>
  <si>
    <t xml:space="preserve">Confirmés (OK)</t>
  </si>
  <si>
    <t xml:space="preserve">Acompte seul</t>
  </si>
  <si>
    <t xml:space="preserve">Acomptes encaissés</t>
  </si>
  <si>
    <t xml:space="preserve">Soldes encaissés</t>
  </si>
  <si>
    <t xml:space="preserve">TOTAL ENCAISSÉ</t>
  </si>
  <si>
    <t xml:space="preserve">Budget détaillé de la retraite</t>
  </si>
  <si>
    <t xml:space="preserve">Tableau récapitulatif de tous les postes — visible d'un coup d'œil.</t>
  </si>
  <si>
    <t xml:space="preserve">Détail</t>
  </si>
  <si>
    <t xml:space="preserve">Quantité</t>
  </si>
  <si>
    <t xml:space="preserve">PU (€)</t>
  </si>
  <si>
    <t xml:space="preserve">Total (€)</t>
  </si>
  <si>
    <t xml:space="preserve">Payé ?</t>
  </si>
  <si>
    <t xml:space="preserve">Location villa</t>
  </si>
  <si>
    <t xml:space="preserve">Casa Sauvage 3 nuits</t>
  </si>
  <si>
    <t xml:space="preserve">Ménage + jacuzzi</t>
  </si>
  <si>
    <t xml:space="preserve">Forfait</t>
  </si>
  <si>
    <t xml:space="preserve">Chef à domicile</t>
  </si>
  <si>
    <t xml:space="preserve">5 services</t>
  </si>
  <si>
    <t xml:space="preserve">Courses complémentaires</t>
  </si>
  <si>
    <t xml:space="preserve">Petit-déj, collations</t>
  </si>
  <si>
    <t xml:space="preserve">Massages</t>
  </si>
  <si>
    <t xml:space="preserve">10 personnes × 75 €</t>
  </si>
  <si>
    <t xml:space="preserve">Carnets, huiles</t>
  </si>
  <si>
    <t xml:space="preserve">Visuel pro</t>
  </si>
  <si>
    <t xml:space="preserve">Photographe / graphiste</t>
  </si>
  <si>
    <t xml:space="preserve">Publicité Meta</t>
  </si>
  <si>
    <t xml:space="preserve">Campagnes 30 jours</t>
  </si>
  <si>
    <t xml:space="preserve">Vidéaste sur place (option)</t>
  </si>
  <si>
    <t xml:space="preserve">1 jour</t>
  </si>
  <si>
    <t xml:space="preserve">Yoga props supplémentaires</t>
  </si>
  <si>
    <t xml:space="preserve">Sangles, briques, bolsters</t>
  </si>
  <si>
    <t xml:space="preserve">Frais bancaires / Stripe</t>
  </si>
  <si>
    <t xml:space="preserve">Estimé 2%</t>
  </si>
  <si>
    <t xml:space="preserve">Marge imprévus</t>
  </si>
  <si>
    <t xml:space="preserve">10%</t>
  </si>
  <si>
    <t xml:space="preserve">TOTAL DÉPENSES</t>
  </si>
  <si>
    <t xml:space="preserve">Revenu (Participants × prix vente)</t>
  </si>
  <si>
    <t xml:space="preserve">MARGE NETTE</t>
  </si>
  <si>
    <t xml:space="preserve">Rétro-planning communication</t>
  </si>
  <si>
    <t xml:space="preserve">Du lancement (J-90) à la clôture des inscriptions (J-7).</t>
  </si>
  <si>
    <t xml:space="preserve">Échéance</t>
  </si>
  <si>
    <t xml:space="preserve">Canal</t>
  </si>
  <si>
    <t xml:space="preserve">Action</t>
  </si>
  <si>
    <t xml:space="preserve">Message clé</t>
  </si>
  <si>
    <t xml:space="preserve">Fait ?</t>
  </si>
  <si>
    <t xml:space="preserve">J-90</t>
  </si>
  <si>
    <t xml:space="preserve">Email + Instagram</t>
  </si>
  <si>
    <t xml:space="preserve">Annonce officielle de la retraite</t>
  </si>
  <si>
    <t xml:space="preserve">Tarif lève-tôt valable 15 jours</t>
  </si>
  <si>
    <t xml:space="preserve">J-85</t>
  </si>
  <si>
    <t xml:space="preserve">Email personnalisé</t>
  </si>
  <si>
    <t xml:space="preserve">Relance aux élèves fidèles</t>
  </si>
  <si>
    <t xml:space="preserve">Réservation prioritaire 48h</t>
  </si>
  <si>
    <t xml:space="preserve">J-75</t>
  </si>
  <si>
    <t xml:space="preserve">Instagram (post + story)</t>
  </si>
  <si>
    <t xml:space="preserve">Visuel du lieu + témoignage</t>
  </si>
  <si>
    <t xml:space="preserve">Découvrez le cadre exceptionnel</t>
  </si>
  <si>
    <t xml:space="preserve">J-60</t>
  </si>
  <si>
    <t xml:space="preserve">Programme détaillé jour par jour</t>
  </si>
  <si>
    <t xml:space="preserve">Voici ce que vous allez vivre</t>
  </si>
  <si>
    <t xml:space="preserve">J-45</t>
  </si>
  <si>
    <t xml:space="preserve">Ouverture tarif normal</t>
  </si>
  <si>
    <t xml:space="preserve">Quelques places encore disponibles</t>
  </si>
  <si>
    <t xml:space="preserve">J-30</t>
  </si>
  <si>
    <t xml:space="preserve">Live Instagram / Webinaire</t>
  </si>
  <si>
    <t xml:space="preserve">Présentation interactive</t>
  </si>
  <si>
    <t xml:space="preserve">Posez vos questions en direct</t>
  </si>
  <si>
    <t xml:space="preserve">J-21</t>
  </si>
  <si>
    <t xml:space="preserve">Témoignages d'inscrits</t>
  </si>
  <si>
    <t xml:space="preserve">Ils ont déjà réservé</t>
  </si>
  <si>
    <t xml:space="preserve">J-15</t>
  </si>
  <si>
    <t xml:space="preserve">Dernières places</t>
  </si>
  <si>
    <t xml:space="preserve">Plus que X places</t>
  </si>
  <si>
    <t xml:space="preserve">J-10</t>
  </si>
  <si>
    <t xml:space="preserve">Story Instagram</t>
  </si>
  <si>
    <t xml:space="preserve">Compte à rebours</t>
  </si>
  <si>
    <t xml:space="preserve">Clôture dans 3 jours</t>
  </si>
  <si>
    <t xml:space="preserve">J-7</t>
  </si>
  <si>
    <t xml:space="preserve">Clôture des inscriptions</t>
  </si>
  <si>
    <t xml:space="preserve">Inscriptions fermées</t>
  </si>
  <si>
    <t xml:space="preserve">J-2</t>
  </si>
  <si>
    <t xml:space="preserve">Email aux inscrits</t>
  </si>
  <si>
    <t xml:space="preserve">Confirmation + infos pratiques</t>
  </si>
  <si>
    <t xml:space="preserve">On vous attend !</t>
  </si>
  <si>
    <t xml:space="preserve">Progression</t>
  </si>
  <si>
    <t xml:space="preserve">Suivi &amp; capitalisation post-retraite</t>
  </si>
  <si>
    <t xml:space="preserve">À pointer dans les 30 jours suivants la retraite.</t>
  </si>
  <si>
    <t xml:space="preserve">Participant</t>
  </si>
  <si>
    <t xml:space="preserve">NPS /10</t>
  </si>
  <si>
    <t xml:space="preserve">Témoignage texte récolté</t>
  </si>
  <si>
    <t xml:space="preserve">Photo autorisée</t>
  </si>
  <si>
    <t xml:space="preserve">Réinscription suivante ?</t>
  </si>
  <si>
    <t xml:space="preserve">📊 RÉCAP</t>
  </si>
  <si>
    <t xml:space="preserve">Répondants</t>
  </si>
  <si>
    <t xml:space="preserve">NPS moyen /10</t>
  </si>
  <si>
    <t xml:space="preserve">Témoignages</t>
  </si>
  <si>
    <t xml:space="preserve">Réinscrits suivants</t>
  </si>
  <si>
    <t xml:space="preserve">Taux de retour</t>
  </si>
  <si>
    <t xml:space="preserve">Aller plus loin avec Casa Sauvage</t>
  </si>
  <si>
    <t xml:space="preserve">🧘 Casa Sauvage accueille régulièrement des retraites yoga, méditation et bien-être.</t>
  </si>
  <si>
    <t xml:space="preserve">Pourquoi le lieu fonctionne pour ce format :</t>
  </si>
  <si>
    <t xml:space="preserve">  · Grande salle modulable (terrasse couverte + salon) pour 12-14 pratiquants</t>
  </si>
  <si>
    <t xml:space="preserve">  · 6 chambres individuelles ou doubles, pas de dortoir</t>
  </si>
  <si>
    <t xml:space="preserve">  · Pelouse et jardin pour le yoga extérieur au lever du soleil</t>
  </si>
  <si>
    <t xml:space="preserve">  · 2 cuisines équipées pour chef ou autonomie</t>
  </si>
  <si>
    <t xml:space="preserve">  · Aucun voisinage, environnement sonore préservé</t>
  </si>
  <si>
    <t xml:space="preserve">  · Wi-Fi haut débit, parking pour 8 voitures</t>
  </si>
  <si>
    <t xml:space="preserve">  · Privatisation complète, pas de croisement d'autres groupes</t>
  </si>
  <si>
    <t xml:space="preserve">  · Possibilité d'orienter vers chefs locaux, praticiens massage, photographes</t>
  </si>
  <si>
    <t xml:space="preserve">📧  casasauvage34@gmail.com</t>
  </si>
  <si>
    <t xml:space="preserve">📍  Les Castels de Réals · 34370 Cazouls-les-Béziers (Hérault)</t>
  </si>
  <si>
    <t xml:space="preserve">💚  Devis adapté aux profs indépendants — demandez votre simulation</t>
  </si>
  <si>
    <t xml:space="preserve">Tarifs indicatifs 2025/2026 (lieu seul, sans prestation) :</t>
  </si>
  <si>
    <t xml:space="preserve">  · Mid-week basse saison : ~ 2 000-2 200 €</t>
  </si>
  <si>
    <t xml:space="preserve">  · Week-end basse saison : 1 400 €</t>
  </si>
  <si>
    <t xml:space="preserve">  · Semaine basse saison : 2 900 €</t>
  </si>
  <si>
    <t xml:space="preserve">  · Semaine Mai-Juin / Septembre : 3 400 €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</si>
</sst>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&quot; €&quot;"/>
    <numFmt numFmtId="166" formatCode="General"/>
    <numFmt numFmtId="167" formatCode="0.0"/>
    <numFmt numFmtId="168" formatCode="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D3E2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2"/>
      <color rgb="FF2D3E2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2D3E2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4"/>
      <color rgb="FFC0392B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7D6"/>
        <bgColor rgb="FFF7F2E8"/>
      </patternFill>
    </fill>
    <fill>
      <patternFill patternType="solid">
        <fgColor rgb="FF2D3E2F"/>
        <bgColor rgb="FF333300"/>
      </patternFill>
    </fill>
    <fill>
      <patternFill patternType="solid">
        <fgColor rgb="FFE8DDC9"/>
        <bgColor rgb="FFD4D0C8"/>
      </patternFill>
    </fill>
    <fill>
      <patternFill patternType="solid">
        <fgColor rgb="FFF7F2E8"/>
        <bgColor rgb="FFFFF7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0C8"/>
      </left>
      <right style="thin">
        <color rgb="FFD4D0C8"/>
      </right>
      <top style="thin">
        <color rgb="FFD4D0C8"/>
      </top>
      <bottom style="thin">
        <color rgb="FFD4D0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D0C8"/>
      <rgbColor rgb="FF808080"/>
      <rgbColor rgb="FF9999FF"/>
      <rgbColor rgb="FF993366"/>
      <rgbColor rgb="FFFFF7D6"/>
      <rgbColor rgb="FFF7F2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8DDC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C0392B"/>
      <rgbColor rgb="FF993366"/>
      <rgbColor rgb="FF333399"/>
      <rgbColor rgb="FF2D3E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0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6" customFormat="false" ht="15" hidden="false" customHeight="false" outlineLevel="0" collapsed="false">
      <c r="A6" s="4" t="s">
        <v>3</v>
      </c>
      <c r="B6" s="5" t="s">
        <v>4</v>
      </c>
    </row>
    <row r="7" customFormat="false" ht="15" hidden="false" customHeight="false" outlineLevel="0" collapsed="false">
      <c r="A7" s="4" t="s">
        <v>5</v>
      </c>
      <c r="B7" s="5" t="s">
        <v>6</v>
      </c>
    </row>
    <row r="8" customFormat="false" ht="15" hidden="false" customHeight="false" outlineLevel="0" collapsed="false">
      <c r="A8" s="4" t="s">
        <v>7</v>
      </c>
      <c r="B8" s="5" t="s">
        <v>8</v>
      </c>
    </row>
    <row r="9" customFormat="false" ht="15" hidden="false" customHeight="false" outlineLevel="0" collapsed="false">
      <c r="A9" s="4" t="s">
        <v>9</v>
      </c>
      <c r="B9" s="5" t="s">
        <v>10</v>
      </c>
    </row>
    <row r="10" customFormat="false" ht="15" hidden="false" customHeight="false" outlineLevel="0" collapsed="false">
      <c r="A10" s="4" t="s">
        <v>11</v>
      </c>
      <c r="B10" s="5" t="s">
        <v>12</v>
      </c>
    </row>
    <row r="11" customFormat="false" ht="15" hidden="false" customHeight="false" outlineLevel="0" collapsed="false">
      <c r="A11" s="4" t="s">
        <v>13</v>
      </c>
      <c r="B11" s="5" t="s">
        <v>14</v>
      </c>
    </row>
    <row r="12" customFormat="false" ht="15" hidden="false" customHeight="false" outlineLevel="0" collapsed="false">
      <c r="A12" s="4"/>
      <c r="B12" s="5"/>
    </row>
    <row r="13" customFormat="false" ht="15" hidden="false" customHeight="false" outlineLevel="0" collapsed="false">
      <c r="A13" s="4" t="s">
        <v>15</v>
      </c>
      <c r="B13" s="5" t="s">
        <v>16</v>
      </c>
    </row>
    <row r="14" customFormat="false" ht="15" hidden="false" customHeight="false" outlineLevel="0" collapsed="false">
      <c r="A14" s="4" t="s">
        <v>17</v>
      </c>
      <c r="B14" s="5" t="s">
        <v>18</v>
      </c>
    </row>
    <row r="17" customFormat="false" ht="15" hidden="false" customHeight="false" outlineLevel="0" collapsed="false">
      <c r="A17" s="6" t="s"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8"/>
    <col collapsed="false" customWidth="true" hidden="false" outlineLevel="0" max="2" min="2" style="0" width="16"/>
    <col collapsed="false" customWidth="true" hidden="false" outlineLevel="0" max="3" min="3" style="0" width="18"/>
    <col collapsed="false" customWidth="true" hidden="false" outlineLevel="0" max="4" min="4" style="0" width="14"/>
  </cols>
  <sheetData>
    <row r="1" customFormat="false" ht="19.7" hidden="false" customHeight="false" outlineLevel="0" collapsed="false">
      <c r="A1" s="1" t="s">
        <v>20</v>
      </c>
    </row>
    <row r="2" customFormat="false" ht="15" hidden="false" customHeight="false" outlineLevel="0" collapsed="false">
      <c r="A2" s="2" t="s">
        <v>21</v>
      </c>
    </row>
    <row r="4" customFormat="false" ht="15" hidden="false" customHeight="false" outlineLevel="0" collapsed="false">
      <c r="A4" s="6" t="s">
        <v>22</v>
      </c>
    </row>
    <row r="5" customFormat="false" ht="15" hidden="false" customHeight="false" outlineLevel="0" collapsed="false">
      <c r="A5" s="7" t="s">
        <v>23</v>
      </c>
      <c r="B5" s="8" t="n">
        <v>10</v>
      </c>
    </row>
    <row r="6" customFormat="false" ht="15" hidden="false" customHeight="false" outlineLevel="0" collapsed="false">
      <c r="A6" s="7" t="s">
        <v>24</v>
      </c>
      <c r="B6" s="8" t="n">
        <v>3</v>
      </c>
    </row>
    <row r="7" customFormat="false" ht="15" hidden="false" customHeight="false" outlineLevel="0" collapsed="false">
      <c r="A7" s="7" t="s">
        <v>25</v>
      </c>
      <c r="B7" s="8" t="n">
        <v>2</v>
      </c>
    </row>
    <row r="8" customFormat="false" ht="15" hidden="false" customHeight="false" outlineLevel="0" collapsed="false">
      <c r="A8" s="7" t="s">
        <v>26</v>
      </c>
      <c r="B8" s="8" t="n">
        <v>3000</v>
      </c>
    </row>
    <row r="10" customFormat="false" ht="15" hidden="false" customHeight="false" outlineLevel="0" collapsed="false">
      <c r="A10" s="6" t="s">
        <v>27</v>
      </c>
    </row>
    <row r="11" customFormat="false" ht="15" hidden="false" customHeight="false" outlineLevel="0" collapsed="false">
      <c r="A11" s="9" t="s">
        <v>28</v>
      </c>
      <c r="B11" s="9" t="s">
        <v>29</v>
      </c>
    </row>
    <row r="12" customFormat="false" ht="15" hidden="false" customHeight="false" outlineLevel="0" collapsed="false">
      <c r="A12" s="7" t="s">
        <v>30</v>
      </c>
      <c r="B12" s="10" t="n">
        <v>2100</v>
      </c>
    </row>
    <row r="13" customFormat="false" ht="15" hidden="false" customHeight="false" outlineLevel="0" collapsed="false">
      <c r="A13" s="7" t="s">
        <v>31</v>
      </c>
      <c r="B13" s="10" t="n">
        <v>240</v>
      </c>
    </row>
    <row r="14" customFormat="false" ht="15" hidden="false" customHeight="false" outlineLevel="0" collapsed="false">
      <c r="A14" s="7" t="s">
        <v>32</v>
      </c>
      <c r="B14" s="10" t="n">
        <v>1800</v>
      </c>
    </row>
    <row r="15" customFormat="false" ht="15" hidden="false" customHeight="false" outlineLevel="0" collapsed="false">
      <c r="A15" s="7" t="s">
        <v>33</v>
      </c>
      <c r="B15" s="10" t="n">
        <v>750</v>
      </c>
    </row>
    <row r="16" customFormat="false" ht="15" hidden="false" customHeight="false" outlineLevel="0" collapsed="false">
      <c r="A16" s="7" t="s">
        <v>34</v>
      </c>
      <c r="B16" s="10" t="n">
        <v>150</v>
      </c>
    </row>
    <row r="17" customFormat="false" ht="15" hidden="false" customHeight="false" outlineLevel="0" collapsed="false">
      <c r="A17" s="7" t="s">
        <v>35</v>
      </c>
      <c r="B17" s="10" t="n">
        <v>400</v>
      </c>
    </row>
    <row r="18" customFormat="false" ht="15" hidden="false" customHeight="false" outlineLevel="0" collapsed="false">
      <c r="A18" s="7" t="s">
        <v>36</v>
      </c>
      <c r="B18" s="10" t="n">
        <v>550</v>
      </c>
    </row>
    <row r="19" customFormat="false" ht="15" hidden="false" customHeight="false" outlineLevel="0" collapsed="false">
      <c r="A19" s="11" t="s">
        <v>37</v>
      </c>
      <c r="B19" s="12" t="n">
        <f aca="false">SUM(B12:B18)</f>
        <v>5990</v>
      </c>
    </row>
    <row r="21" customFormat="false" ht="15" hidden="false" customHeight="false" outlineLevel="0" collapsed="false">
      <c r="A21" s="13" t="s">
        <v>38</v>
      </c>
      <c r="B21" s="14" t="n">
        <f aca="false">B19+B8</f>
        <v>8990</v>
      </c>
    </row>
    <row r="23" customFormat="false" ht="15" hidden="false" customHeight="false" outlineLevel="0" collapsed="false">
      <c r="A23" s="3" t="s">
        <v>39</v>
      </c>
    </row>
    <row r="24" customFormat="false" ht="17.35" hidden="false" customHeight="false" outlineLevel="0" collapsed="false">
      <c r="A24" s="13" t="s">
        <v>40</v>
      </c>
      <c r="B24" s="15" t="n">
        <f aca="false">IFERROR(B21/B5,0)</f>
        <v>899</v>
      </c>
    </row>
    <row r="25" customFormat="false" ht="17.35" hidden="false" customHeight="false" outlineLevel="0" collapsed="false">
      <c r="A25" s="13" t="s">
        <v>41</v>
      </c>
      <c r="B25" s="16" t="n">
        <f aca="false">IFERROR(ROUNDUP(B19/B24,0),0)</f>
        <v>7</v>
      </c>
    </row>
    <row r="26" customFormat="false" ht="15" hidden="false" customHeight="false" outlineLevel="0" collapsed="false">
      <c r="A26" s="2" t="s">
        <v>42</v>
      </c>
    </row>
    <row r="28" customFormat="false" ht="15" hidden="false" customHeight="false" outlineLevel="0" collapsed="false">
      <c r="A28" s="3" t="s">
        <v>43</v>
      </c>
    </row>
    <row r="29" customFormat="false" ht="15" hidden="false" customHeight="false" outlineLevel="0" collapsed="false">
      <c r="A29" s="9" t="s">
        <v>44</v>
      </c>
      <c r="B29" s="9" t="s">
        <v>45</v>
      </c>
      <c r="C29" s="9" t="s">
        <v>46</v>
      </c>
      <c r="D29" s="9" t="s">
        <v>47</v>
      </c>
    </row>
    <row r="30" customFormat="false" ht="15" hidden="false" customHeight="false" outlineLevel="0" collapsed="false">
      <c r="A30" s="17" t="n">
        <v>4</v>
      </c>
      <c r="B30" s="18" t="n">
        <f aca="false">A30*B24</f>
        <v>3596</v>
      </c>
      <c r="C30" s="18" t="n">
        <f aca="false">B30-B19</f>
        <v>-2394</v>
      </c>
      <c r="D30" s="19" t="str">
        <f aca="false">IF(C30&gt;=0,"✅","❌")</f>
        <v>❌</v>
      </c>
    </row>
    <row r="31" customFormat="false" ht="15" hidden="false" customHeight="false" outlineLevel="0" collapsed="false">
      <c r="A31" s="17" t="n">
        <v>6</v>
      </c>
      <c r="B31" s="18" t="n">
        <f aca="false">A31*B24</f>
        <v>5394</v>
      </c>
      <c r="C31" s="18" t="n">
        <f aca="false">B31-B19</f>
        <v>-596</v>
      </c>
      <c r="D31" s="19" t="str">
        <f aca="false">IF(C31&gt;=0,"✅","❌")</f>
        <v>❌</v>
      </c>
    </row>
    <row r="32" customFormat="false" ht="15" hidden="false" customHeight="false" outlineLevel="0" collapsed="false">
      <c r="A32" s="17" t="n">
        <v>7</v>
      </c>
      <c r="B32" s="18" t="n">
        <f aca="false">A32*B24</f>
        <v>6293</v>
      </c>
      <c r="C32" s="18" t="n">
        <f aca="false">B32-B19</f>
        <v>303</v>
      </c>
      <c r="D32" s="19" t="str">
        <f aca="false">IF(C32&gt;=0,"✅","❌")</f>
        <v>✅</v>
      </c>
    </row>
    <row r="33" customFormat="false" ht="15" hidden="false" customHeight="false" outlineLevel="0" collapsed="false">
      <c r="A33" s="17" t="n">
        <v>8</v>
      </c>
      <c r="B33" s="18" t="n">
        <f aca="false">A33*B24</f>
        <v>7192</v>
      </c>
      <c r="C33" s="18" t="n">
        <f aca="false">B33-B19</f>
        <v>1202</v>
      </c>
      <c r="D33" s="19" t="str">
        <f aca="false">IF(C33&gt;=0,"✅","❌")</f>
        <v>✅</v>
      </c>
    </row>
    <row r="34" customFormat="false" ht="15" hidden="false" customHeight="false" outlineLevel="0" collapsed="false">
      <c r="A34" s="17" t="n">
        <v>10</v>
      </c>
      <c r="B34" s="18" t="n">
        <f aca="false">A34*B24</f>
        <v>8990</v>
      </c>
      <c r="C34" s="18" t="n">
        <f aca="false">B34-B19</f>
        <v>3000</v>
      </c>
      <c r="D34" s="19" t="str">
        <f aca="false">IF(C34&gt;=0,"✅","❌")</f>
        <v>✅</v>
      </c>
    </row>
    <row r="35" customFormat="false" ht="15" hidden="false" customHeight="false" outlineLevel="0" collapsed="false">
      <c r="A35" s="17" t="n">
        <v>12</v>
      </c>
      <c r="B35" s="18" t="n">
        <f aca="false">A35*B24</f>
        <v>10788</v>
      </c>
      <c r="C35" s="18" t="n">
        <f aca="false">B35-B19</f>
        <v>4798</v>
      </c>
      <c r="D35" s="19" t="str">
        <f aca="false">IF(C35&gt;=0,"✅","❌")</f>
        <v>✅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2"/>
    <col collapsed="false" customWidth="true" hidden="false" outlineLevel="0" max="3" min="3" style="0" width="10"/>
    <col collapsed="false" customWidth="true" hidden="false" outlineLevel="0" max="4" min="4" style="0" width="14"/>
    <col collapsed="false" customWidth="true" hidden="false" outlineLevel="0" max="5" min="5" style="0" width="30"/>
  </cols>
  <sheetData>
    <row r="1" customFormat="false" ht="19.7" hidden="false" customHeight="false" outlineLevel="0" collapsed="false">
      <c r="A1" s="1" t="s">
        <v>48</v>
      </c>
    </row>
    <row r="2" customFormat="false" ht="15" hidden="false" customHeight="false" outlineLevel="0" collapsed="false">
      <c r="A2" s="2" t="s">
        <v>49</v>
      </c>
    </row>
    <row r="4" customFormat="false" ht="15" hidden="false" customHeight="false" outlineLevel="0" collapsed="false">
      <c r="A4" s="9" t="s">
        <v>50</v>
      </c>
      <c r="B4" s="9" t="s">
        <v>51</v>
      </c>
      <c r="C4" s="9" t="s">
        <v>52</v>
      </c>
      <c r="D4" s="9" t="s">
        <v>53</v>
      </c>
      <c r="E4" s="9" t="s">
        <v>54</v>
      </c>
    </row>
    <row r="5" customFormat="false" ht="15" hidden="false" customHeight="false" outlineLevel="0" collapsed="false">
      <c r="A5" s="20" t="s">
        <v>55</v>
      </c>
      <c r="B5" s="20" t="s">
        <v>56</v>
      </c>
      <c r="C5" s="20" t="s">
        <v>57</v>
      </c>
      <c r="D5" s="20" t="s">
        <v>58</v>
      </c>
      <c r="E5" s="20" t="s">
        <v>59</v>
      </c>
    </row>
    <row r="6" customFormat="false" ht="15" hidden="false" customHeight="false" outlineLevel="0" collapsed="false">
      <c r="A6" s="20" t="s">
        <v>60</v>
      </c>
      <c r="B6" s="20" t="s">
        <v>61</v>
      </c>
      <c r="C6" s="20" t="s">
        <v>62</v>
      </c>
      <c r="D6" s="20" t="s">
        <v>63</v>
      </c>
      <c r="E6" s="20" t="s">
        <v>64</v>
      </c>
    </row>
    <row r="7" customFormat="false" ht="15" hidden="false" customHeight="false" outlineLevel="0" collapsed="false">
      <c r="A7" s="20" t="s">
        <v>65</v>
      </c>
      <c r="B7" s="20" t="s">
        <v>66</v>
      </c>
      <c r="C7" s="20" t="s">
        <v>67</v>
      </c>
      <c r="D7" s="20" t="s">
        <v>63</v>
      </c>
      <c r="E7" s="20" t="s">
        <v>68</v>
      </c>
    </row>
    <row r="8" customFormat="false" ht="15" hidden="false" customHeight="false" outlineLevel="0" collapsed="false">
      <c r="A8" s="20" t="s">
        <v>69</v>
      </c>
      <c r="B8" s="20" t="s">
        <v>70</v>
      </c>
      <c r="C8" s="20" t="s">
        <v>67</v>
      </c>
      <c r="D8" s="20" t="s">
        <v>71</v>
      </c>
      <c r="E8" s="20" t="s">
        <v>72</v>
      </c>
    </row>
    <row r="9" customFormat="false" ht="15" hidden="false" customHeight="false" outlineLevel="0" collapsed="false">
      <c r="A9" s="20" t="s">
        <v>73</v>
      </c>
      <c r="B9" s="20" t="s">
        <v>74</v>
      </c>
      <c r="C9" s="20" t="s">
        <v>67</v>
      </c>
      <c r="D9" s="20" t="s">
        <v>75</v>
      </c>
      <c r="E9" s="20" t="s">
        <v>76</v>
      </c>
    </row>
    <row r="10" customFormat="false" ht="15" hidden="false" customHeight="false" outlineLevel="0" collapsed="false">
      <c r="A10" s="20" t="s">
        <v>77</v>
      </c>
      <c r="B10" s="20" t="s">
        <v>78</v>
      </c>
      <c r="C10" s="20" t="s">
        <v>67</v>
      </c>
      <c r="D10" s="20" t="s">
        <v>63</v>
      </c>
      <c r="E10" s="20" t="s">
        <v>79</v>
      </c>
    </row>
    <row r="11" customFormat="false" ht="15" hidden="false" customHeight="false" outlineLevel="0" collapsed="false">
      <c r="A11" s="20" t="s">
        <v>80</v>
      </c>
      <c r="B11" s="20" t="s">
        <v>81</v>
      </c>
      <c r="C11" s="20" t="s">
        <v>82</v>
      </c>
      <c r="D11" s="20" t="s">
        <v>71</v>
      </c>
      <c r="E11" s="20" t="s">
        <v>83</v>
      </c>
    </row>
    <row r="12" customFormat="false" ht="15" hidden="false" customHeight="false" outlineLevel="0" collapsed="false">
      <c r="A12" s="20" t="s">
        <v>84</v>
      </c>
      <c r="B12" s="20" t="s">
        <v>85</v>
      </c>
      <c r="C12" s="20" t="s">
        <v>67</v>
      </c>
      <c r="D12" s="20" t="s">
        <v>63</v>
      </c>
      <c r="E12" s="20" t="s">
        <v>86</v>
      </c>
    </row>
    <row r="13" customFormat="false" ht="15" hidden="false" customHeight="false" outlineLevel="0" collapsed="false">
      <c r="A13" s="20" t="s">
        <v>87</v>
      </c>
      <c r="B13" s="20" t="s">
        <v>88</v>
      </c>
      <c r="C13" s="20" t="s">
        <v>67</v>
      </c>
      <c r="D13" s="20" t="s">
        <v>89</v>
      </c>
      <c r="E13" s="20" t="s">
        <v>90</v>
      </c>
    </row>
    <row r="14" customFormat="false" ht="15" hidden="false" customHeight="false" outlineLevel="0" collapsed="false">
      <c r="A14" s="20" t="s">
        <v>91</v>
      </c>
      <c r="B14" s="20" t="s">
        <v>92</v>
      </c>
      <c r="C14" s="20" t="s">
        <v>93</v>
      </c>
      <c r="D14" s="20" t="s">
        <v>94</v>
      </c>
      <c r="E14" s="20" t="s">
        <v>95</v>
      </c>
    </row>
    <row r="15" customFormat="false" ht="15" hidden="false" customHeight="false" outlineLevel="0" collapsed="false">
      <c r="A15" s="20" t="s">
        <v>96</v>
      </c>
      <c r="B15" s="20" t="s">
        <v>97</v>
      </c>
      <c r="C15" s="20" t="s">
        <v>57</v>
      </c>
      <c r="D15" s="20" t="s">
        <v>63</v>
      </c>
      <c r="E15" s="20" t="s">
        <v>98</v>
      </c>
    </row>
    <row r="16" customFormat="false" ht="15" hidden="false" customHeight="false" outlineLevel="0" collapsed="false">
      <c r="A16" s="20" t="s">
        <v>99</v>
      </c>
      <c r="B16" s="20" t="s">
        <v>100</v>
      </c>
      <c r="C16" s="20" t="s">
        <v>101</v>
      </c>
      <c r="D16" s="20" t="s">
        <v>71</v>
      </c>
      <c r="E16" s="20" t="s">
        <v>102</v>
      </c>
    </row>
    <row r="17" customFormat="false" ht="15" hidden="false" customHeight="false" outlineLevel="0" collapsed="false">
      <c r="A17" s="20" t="s">
        <v>103</v>
      </c>
      <c r="B17" s="20" t="s">
        <v>104</v>
      </c>
      <c r="C17" s="20" t="s">
        <v>71</v>
      </c>
      <c r="D17" s="20" t="s">
        <v>71</v>
      </c>
      <c r="E17" s="20" t="s">
        <v>105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8"/>
    <col collapsed="false" customWidth="true" hidden="false" outlineLevel="0" max="3" min="3" style="0" width="24"/>
    <col collapsed="false" customWidth="true" hidden="false" outlineLevel="0" max="4" min="4" style="0" width="14"/>
    <col collapsed="false" customWidth="true" hidden="false" outlineLevel="0" max="5" min="5" style="0" width="22"/>
    <col collapsed="false" customWidth="true" hidden="false" outlineLevel="0" max="8" min="6" style="0" width="12"/>
    <col collapsed="false" customWidth="true" hidden="false" outlineLevel="0" max="10" min="9" style="0" width="16"/>
    <col collapsed="false" customWidth="true" hidden="false" outlineLevel="0" max="11" min="11" style="0" width="2"/>
    <col collapsed="false" customWidth="true" hidden="false" outlineLevel="0" max="12" min="12" style="0" width="22"/>
    <col collapsed="false" customWidth="true" hidden="false" outlineLevel="0" max="13" min="13" style="0" width="14"/>
  </cols>
  <sheetData>
    <row r="1" customFormat="false" ht="19.7" hidden="false" customHeight="false" outlineLevel="0" collapsed="false">
      <c r="A1" s="1" t="s">
        <v>106</v>
      </c>
    </row>
    <row r="2" customFormat="false" ht="15" hidden="false" customHeight="false" outlineLevel="0" collapsed="false">
      <c r="A2" s="2" t="s">
        <v>107</v>
      </c>
    </row>
    <row r="4" customFormat="false" ht="26.85" hidden="false" customHeight="false" outlineLevel="0" collapsed="false">
      <c r="A4" s="9" t="s">
        <v>108</v>
      </c>
      <c r="B4" s="9" t="s">
        <v>109</v>
      </c>
      <c r="C4" s="9" t="s">
        <v>110</v>
      </c>
      <c r="D4" s="9" t="s">
        <v>111</v>
      </c>
      <c r="E4" s="9" t="s">
        <v>112</v>
      </c>
      <c r="F4" s="9" t="s">
        <v>113</v>
      </c>
      <c r="G4" s="9" t="s">
        <v>114</v>
      </c>
      <c r="H4" s="9" t="s">
        <v>115</v>
      </c>
      <c r="I4" s="9" t="s">
        <v>116</v>
      </c>
      <c r="J4" s="9" t="s">
        <v>117</v>
      </c>
      <c r="L4" s="3" t="s">
        <v>118</v>
      </c>
    </row>
    <row r="5" customFormat="false" ht="15" hidden="false" customHeight="false" outlineLevel="0" collapsed="false">
      <c r="A5" s="7" t="n">
        <v>1</v>
      </c>
      <c r="B5" s="21" t="s">
        <v>119</v>
      </c>
      <c r="C5" s="21" t="s">
        <v>120</v>
      </c>
      <c r="D5" s="21" t="s">
        <v>121</v>
      </c>
      <c r="E5" s="21" t="s">
        <v>122</v>
      </c>
      <c r="F5" s="22" t="n">
        <v>270</v>
      </c>
      <c r="G5" s="22" t="n">
        <v>630</v>
      </c>
      <c r="H5" s="18" t="n">
        <f aca="false">IF(N(F5)+N(G5)=0,"",N(F5)+N(G5))</f>
        <v>900</v>
      </c>
      <c r="I5" s="21" t="s">
        <v>123</v>
      </c>
      <c r="J5" s="21" t="s">
        <v>124</v>
      </c>
      <c r="L5" s="13" t="s">
        <v>125</v>
      </c>
      <c r="M5" s="23" t="n">
        <f aca="false">COUNTA(B5:B19)</f>
        <v>2</v>
      </c>
    </row>
    <row r="6" customFormat="false" ht="15" hidden="false" customHeight="false" outlineLevel="0" collapsed="false">
      <c r="A6" s="7" t="n">
        <v>2</v>
      </c>
      <c r="B6" s="21" t="s">
        <v>126</v>
      </c>
      <c r="C6" s="21" t="s">
        <v>127</v>
      </c>
      <c r="D6" s="21" t="s">
        <v>128</v>
      </c>
      <c r="E6" s="21" t="s">
        <v>129</v>
      </c>
      <c r="F6" s="22" t="n">
        <v>270</v>
      </c>
      <c r="G6" s="22" t="n">
        <v>0</v>
      </c>
      <c r="H6" s="18" t="n">
        <f aca="false">IF(N(F6)+N(G6)=0,"",N(F6)+N(G6))</f>
        <v>270</v>
      </c>
      <c r="I6" s="21" t="s">
        <v>130</v>
      </c>
      <c r="J6" s="21" t="s">
        <v>131</v>
      </c>
      <c r="L6" s="13" t="s">
        <v>132</v>
      </c>
      <c r="M6" s="23" t="n">
        <f aca="false">COUNTIF(I5:I19,"OK")</f>
        <v>1</v>
      </c>
    </row>
    <row r="7" customFormat="false" ht="15" hidden="false" customHeight="false" outlineLevel="0" collapsed="false">
      <c r="A7" s="7" t="n">
        <v>3</v>
      </c>
      <c r="B7" s="21"/>
      <c r="C7" s="21"/>
      <c r="D7" s="21"/>
      <c r="E7" s="21"/>
      <c r="F7" s="21"/>
      <c r="G7" s="21"/>
      <c r="H7" s="18" t="str">
        <f aca="false">IF(N(F7)+N(G7)=0,"",N(F7)+N(G7))</f>
        <v/>
      </c>
      <c r="I7" s="21"/>
      <c r="J7" s="21"/>
      <c r="L7" s="13" t="s">
        <v>133</v>
      </c>
      <c r="M7" s="23" t="n">
        <f aca="false">COUNTIF(I5:I19,"Acompte versé")</f>
        <v>1</v>
      </c>
    </row>
    <row r="8" customFormat="false" ht="15" hidden="false" customHeight="false" outlineLevel="0" collapsed="false">
      <c r="A8" s="7" t="n">
        <v>4</v>
      </c>
      <c r="B8" s="21"/>
      <c r="C8" s="21"/>
      <c r="D8" s="21"/>
      <c r="E8" s="21"/>
      <c r="F8" s="21"/>
      <c r="G8" s="21"/>
      <c r="H8" s="18" t="str">
        <f aca="false">IF(N(F8)+N(G8)=0,"",N(F8)+N(G8))</f>
        <v/>
      </c>
      <c r="I8" s="21"/>
      <c r="J8" s="21"/>
      <c r="L8" s="13" t="s">
        <v>134</v>
      </c>
      <c r="M8" s="14" t="n">
        <f aca="false">SUM(F5:F19)</f>
        <v>540</v>
      </c>
    </row>
    <row r="9" customFormat="false" ht="15" hidden="false" customHeight="false" outlineLevel="0" collapsed="false">
      <c r="A9" s="7" t="n">
        <v>5</v>
      </c>
      <c r="B9" s="21"/>
      <c r="C9" s="21"/>
      <c r="D9" s="21"/>
      <c r="E9" s="21"/>
      <c r="F9" s="21"/>
      <c r="G9" s="21"/>
      <c r="H9" s="18" t="str">
        <f aca="false">IF(N(F9)+N(G9)=0,"",N(F9)+N(G9))</f>
        <v/>
      </c>
      <c r="I9" s="21"/>
      <c r="J9" s="21"/>
      <c r="L9" s="13" t="s">
        <v>135</v>
      </c>
      <c r="M9" s="14" t="n">
        <f aca="false">SUM(G5:G19)</f>
        <v>630</v>
      </c>
    </row>
    <row r="10" customFormat="false" ht="15" hidden="false" customHeight="false" outlineLevel="0" collapsed="false">
      <c r="A10" s="7" t="n">
        <v>6</v>
      </c>
      <c r="B10" s="21"/>
      <c r="C10" s="21"/>
      <c r="D10" s="21"/>
      <c r="E10" s="21"/>
      <c r="F10" s="21"/>
      <c r="G10" s="21"/>
      <c r="H10" s="18" t="str">
        <f aca="false">IF(N(F10)+N(G10)=0,"",N(F10)+N(G10))</f>
        <v/>
      </c>
      <c r="I10" s="21"/>
      <c r="J10" s="21"/>
      <c r="L10" s="13" t="s">
        <v>136</v>
      </c>
      <c r="M10" s="14" t="n">
        <f aca="false">SUM(F5:G19)</f>
        <v>1170</v>
      </c>
    </row>
    <row r="11" customFormat="false" ht="15" hidden="false" customHeight="false" outlineLevel="0" collapsed="false">
      <c r="A11" s="7" t="n">
        <v>7</v>
      </c>
      <c r="B11" s="21"/>
      <c r="C11" s="21"/>
      <c r="D11" s="21"/>
      <c r="E11" s="21"/>
      <c r="F11" s="21"/>
      <c r="G11" s="21"/>
      <c r="H11" s="18" t="str">
        <f aca="false">IF(N(F11)+N(G11)=0,"",N(F11)+N(G11))</f>
        <v/>
      </c>
      <c r="I11" s="21"/>
      <c r="J11" s="21"/>
    </row>
    <row r="12" customFormat="false" ht="15" hidden="false" customHeight="false" outlineLevel="0" collapsed="false">
      <c r="A12" s="7" t="n">
        <v>8</v>
      </c>
      <c r="B12" s="21"/>
      <c r="C12" s="21"/>
      <c r="D12" s="21"/>
      <c r="E12" s="21"/>
      <c r="F12" s="21"/>
      <c r="G12" s="21"/>
      <c r="H12" s="18" t="str">
        <f aca="false">IF(N(F12)+N(G12)=0,"",N(F12)+N(G12))</f>
        <v/>
      </c>
      <c r="I12" s="21"/>
      <c r="J12" s="21"/>
    </row>
    <row r="13" customFormat="false" ht="15" hidden="false" customHeight="false" outlineLevel="0" collapsed="false">
      <c r="A13" s="7" t="n">
        <v>9</v>
      </c>
      <c r="B13" s="21"/>
      <c r="C13" s="21"/>
      <c r="D13" s="21"/>
      <c r="E13" s="21"/>
      <c r="F13" s="21"/>
      <c r="G13" s="21"/>
      <c r="H13" s="18" t="str">
        <f aca="false">IF(N(F13)+N(G13)=0,"",N(F13)+N(G13))</f>
        <v/>
      </c>
      <c r="I13" s="21"/>
      <c r="J13" s="21"/>
    </row>
    <row r="14" customFormat="false" ht="15" hidden="false" customHeight="false" outlineLevel="0" collapsed="false">
      <c r="A14" s="7" t="n">
        <v>10</v>
      </c>
      <c r="B14" s="21"/>
      <c r="C14" s="21"/>
      <c r="D14" s="21"/>
      <c r="E14" s="21"/>
      <c r="F14" s="21"/>
      <c r="G14" s="21"/>
      <c r="H14" s="18" t="str">
        <f aca="false">IF(N(F14)+N(G14)=0,"",N(F14)+N(G14))</f>
        <v/>
      </c>
      <c r="I14" s="21"/>
      <c r="J14" s="21"/>
    </row>
    <row r="15" customFormat="false" ht="15" hidden="false" customHeight="false" outlineLevel="0" collapsed="false">
      <c r="A15" s="7" t="n">
        <v>11</v>
      </c>
      <c r="B15" s="21"/>
      <c r="C15" s="21"/>
      <c r="D15" s="21"/>
      <c r="E15" s="21"/>
      <c r="F15" s="21"/>
      <c r="G15" s="21"/>
      <c r="H15" s="18" t="str">
        <f aca="false">IF(N(F15)+N(G15)=0,"",N(F15)+N(G15))</f>
        <v/>
      </c>
      <c r="I15" s="21"/>
      <c r="J15" s="21"/>
    </row>
    <row r="16" customFormat="false" ht="15" hidden="false" customHeight="false" outlineLevel="0" collapsed="false">
      <c r="A16" s="7" t="n">
        <v>12</v>
      </c>
      <c r="B16" s="21"/>
      <c r="C16" s="21"/>
      <c r="D16" s="21"/>
      <c r="E16" s="21"/>
      <c r="F16" s="21"/>
      <c r="G16" s="21"/>
      <c r="H16" s="18" t="str">
        <f aca="false">IF(N(F16)+N(G16)=0,"",N(F16)+N(G16))</f>
        <v/>
      </c>
      <c r="I16" s="21"/>
      <c r="J16" s="21"/>
    </row>
    <row r="17" customFormat="false" ht="15" hidden="false" customHeight="false" outlineLevel="0" collapsed="false">
      <c r="A17" s="7" t="n">
        <v>13</v>
      </c>
      <c r="B17" s="21"/>
      <c r="C17" s="21"/>
      <c r="D17" s="21"/>
      <c r="E17" s="21"/>
      <c r="F17" s="21"/>
      <c r="G17" s="21"/>
      <c r="H17" s="18" t="str">
        <f aca="false">IF(N(F17)+N(G17)=0,"",N(F17)+N(G17))</f>
        <v/>
      </c>
      <c r="I17" s="21"/>
      <c r="J17" s="21"/>
    </row>
    <row r="18" customFormat="false" ht="15" hidden="false" customHeight="false" outlineLevel="0" collapsed="false">
      <c r="A18" s="7" t="n">
        <v>14</v>
      </c>
      <c r="B18" s="21"/>
      <c r="C18" s="21"/>
      <c r="D18" s="21"/>
      <c r="E18" s="21"/>
      <c r="F18" s="21"/>
      <c r="G18" s="21"/>
      <c r="H18" s="18" t="str">
        <f aca="false">IF(N(F18)+N(G18)=0,"",N(F18)+N(G18))</f>
        <v/>
      </c>
      <c r="I18" s="21"/>
      <c r="J18" s="21"/>
    </row>
    <row r="19" customFormat="false" ht="15" hidden="false" customHeight="false" outlineLevel="0" collapsed="false">
      <c r="A19" s="7" t="n">
        <v>15</v>
      </c>
      <c r="B19" s="21"/>
      <c r="C19" s="21"/>
      <c r="D19" s="21"/>
      <c r="E19" s="21"/>
      <c r="F19" s="21"/>
      <c r="G19" s="21"/>
      <c r="H19" s="18" t="str">
        <f aca="false">IF(N(F19)+N(G19)=0,"",N(F19)+N(G19))</f>
        <v/>
      </c>
      <c r="I19" s="21"/>
      <c r="J19" s="21"/>
    </row>
  </sheetData>
  <dataValidations count="1">
    <dataValidation allowBlank="true" errorStyle="stop" operator="between" showDropDown="false" showErrorMessage="false" showInputMessage="false" sqref="I5:I19" type="list">
      <formula1>"OK,Acompte versé,En attente,Annulé"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28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0"/>
  </cols>
  <sheetData>
    <row r="1" customFormat="false" ht="19.7" hidden="false" customHeight="false" outlineLevel="0" collapsed="false">
      <c r="A1" s="1" t="s">
        <v>137</v>
      </c>
    </row>
    <row r="2" customFormat="false" ht="15" hidden="false" customHeight="false" outlineLevel="0" collapsed="false">
      <c r="A2" s="2" t="s">
        <v>138</v>
      </c>
    </row>
    <row r="4" customFormat="false" ht="15" hidden="false" customHeight="false" outlineLevel="0" collapsed="false">
      <c r="A4" s="9" t="s">
        <v>28</v>
      </c>
      <c r="B4" s="9" t="s">
        <v>139</v>
      </c>
      <c r="C4" s="9" t="s">
        <v>140</v>
      </c>
      <c r="D4" s="9" t="s">
        <v>141</v>
      </c>
      <c r="E4" s="9" t="s">
        <v>142</v>
      </c>
      <c r="F4" s="9" t="s">
        <v>143</v>
      </c>
    </row>
    <row r="5" customFormat="false" ht="15" hidden="false" customHeight="false" outlineLevel="0" collapsed="false">
      <c r="A5" s="7" t="s">
        <v>144</v>
      </c>
      <c r="B5" s="7" t="s">
        <v>145</v>
      </c>
      <c r="C5" s="8" t="n">
        <v>1</v>
      </c>
      <c r="D5" s="10" t="n">
        <v>2100</v>
      </c>
      <c r="E5" s="18" t="n">
        <f aca="false">IF(OR(N(C5)=0,N(D5)=0),"",N(C5)*N(D5))</f>
        <v>2100</v>
      </c>
      <c r="F5" s="8"/>
    </row>
    <row r="6" customFormat="false" ht="15" hidden="false" customHeight="false" outlineLevel="0" collapsed="false">
      <c r="A6" s="7" t="s">
        <v>146</v>
      </c>
      <c r="B6" s="7" t="s">
        <v>147</v>
      </c>
      <c r="C6" s="8" t="n">
        <v>1</v>
      </c>
      <c r="D6" s="10" t="n">
        <v>240</v>
      </c>
      <c r="E6" s="18" t="n">
        <f aca="false">IF(OR(N(C6)=0,N(D6)=0),"",N(C6)*N(D6))</f>
        <v>240</v>
      </c>
      <c r="F6" s="8"/>
    </row>
    <row r="7" customFormat="false" ht="15" hidden="false" customHeight="false" outlineLevel="0" collapsed="false">
      <c r="A7" s="7" t="s">
        <v>148</v>
      </c>
      <c r="B7" s="7" t="s">
        <v>149</v>
      </c>
      <c r="C7" s="8" t="n">
        <v>1</v>
      </c>
      <c r="D7" s="10" t="n">
        <v>1600</v>
      </c>
      <c r="E7" s="18" t="n">
        <f aca="false">IF(OR(N(C7)=0,N(D7)=0),"",N(C7)*N(D7))</f>
        <v>1600</v>
      </c>
      <c r="F7" s="8"/>
    </row>
    <row r="8" customFormat="false" ht="15" hidden="false" customHeight="false" outlineLevel="0" collapsed="false">
      <c r="A8" s="7" t="s">
        <v>150</v>
      </c>
      <c r="B8" s="7" t="s">
        <v>151</v>
      </c>
      <c r="C8" s="8" t="n">
        <v>1</v>
      </c>
      <c r="D8" s="10" t="n">
        <v>200</v>
      </c>
      <c r="E8" s="18" t="n">
        <f aca="false">IF(OR(N(C8)=0,N(D8)=0),"",N(C8)*N(D8))</f>
        <v>200</v>
      </c>
      <c r="F8" s="8"/>
    </row>
    <row r="9" customFormat="false" ht="15" hidden="false" customHeight="false" outlineLevel="0" collapsed="false">
      <c r="A9" s="7" t="s">
        <v>152</v>
      </c>
      <c r="B9" s="7" t="s">
        <v>153</v>
      </c>
      <c r="C9" s="8" t="n">
        <v>10</v>
      </c>
      <c r="D9" s="10" t="n">
        <v>75</v>
      </c>
      <c r="E9" s="18" t="n">
        <f aca="false">IF(OR(N(C9)=0,N(D9)=0),"",N(C9)*N(D9))</f>
        <v>750</v>
      </c>
      <c r="F9" s="8"/>
    </row>
    <row r="10" customFormat="false" ht="15" hidden="false" customHeight="false" outlineLevel="0" collapsed="false">
      <c r="A10" s="7" t="s">
        <v>34</v>
      </c>
      <c r="B10" s="7" t="s">
        <v>154</v>
      </c>
      <c r="C10" s="8" t="n">
        <v>1</v>
      </c>
      <c r="D10" s="10" t="n">
        <v>150</v>
      </c>
      <c r="E10" s="18" t="n">
        <f aca="false">IF(OR(N(C10)=0,N(D10)=0),"",N(C10)*N(D10))</f>
        <v>150</v>
      </c>
      <c r="F10" s="8"/>
    </row>
    <row r="11" customFormat="false" ht="15" hidden="false" customHeight="false" outlineLevel="0" collapsed="false">
      <c r="A11" s="7" t="s">
        <v>155</v>
      </c>
      <c r="B11" s="7" t="s">
        <v>156</v>
      </c>
      <c r="C11" s="8" t="n">
        <v>1</v>
      </c>
      <c r="D11" s="10" t="n">
        <v>200</v>
      </c>
      <c r="E11" s="18" t="n">
        <f aca="false">IF(OR(N(C11)=0,N(D11)=0),"",N(C11)*N(D11))</f>
        <v>200</v>
      </c>
      <c r="F11" s="8"/>
    </row>
    <row r="12" customFormat="false" ht="15" hidden="false" customHeight="false" outlineLevel="0" collapsed="false">
      <c r="A12" s="7" t="s">
        <v>157</v>
      </c>
      <c r="B12" s="7" t="s">
        <v>158</v>
      </c>
      <c r="C12" s="8" t="n">
        <v>1</v>
      </c>
      <c r="D12" s="10" t="n">
        <v>200</v>
      </c>
      <c r="E12" s="18" t="n">
        <f aca="false">IF(OR(N(C12)=0,N(D12)=0),"",N(C12)*N(D12))</f>
        <v>200</v>
      </c>
      <c r="F12" s="8"/>
    </row>
    <row r="13" customFormat="false" ht="15" hidden="false" customHeight="false" outlineLevel="0" collapsed="false">
      <c r="A13" s="7" t="s">
        <v>159</v>
      </c>
      <c r="B13" s="7" t="s">
        <v>160</v>
      </c>
      <c r="C13" s="8" t="n">
        <v>1</v>
      </c>
      <c r="D13" s="10" t="n">
        <v>0</v>
      </c>
      <c r="E13" s="18" t="str">
        <f aca="false">IF(OR(N(C13)=0,N(D13)=0),"",N(C13)*N(D13))</f>
        <v/>
      </c>
      <c r="F13" s="8"/>
    </row>
    <row r="14" customFormat="false" ht="15" hidden="false" customHeight="false" outlineLevel="0" collapsed="false">
      <c r="A14" s="7" t="s">
        <v>161</v>
      </c>
      <c r="B14" s="7" t="s">
        <v>162</v>
      </c>
      <c r="C14" s="8" t="n">
        <v>1</v>
      </c>
      <c r="D14" s="10" t="n">
        <v>100</v>
      </c>
      <c r="E14" s="18" t="n">
        <f aca="false">IF(OR(N(C14)=0,N(D14)=0),"",N(C14)*N(D14))</f>
        <v>100</v>
      </c>
      <c r="F14" s="8"/>
    </row>
    <row r="15" customFormat="false" ht="15" hidden="false" customHeight="false" outlineLevel="0" collapsed="false">
      <c r="A15" s="7" t="s">
        <v>163</v>
      </c>
      <c r="B15" s="7" t="s">
        <v>164</v>
      </c>
      <c r="C15" s="8" t="n">
        <v>1</v>
      </c>
      <c r="D15" s="10" t="n">
        <v>180</v>
      </c>
      <c r="E15" s="18" t="n">
        <f aca="false">IF(OR(N(C15)=0,N(D15)=0),"",N(C15)*N(D15))</f>
        <v>180</v>
      </c>
      <c r="F15" s="8"/>
    </row>
    <row r="16" customFormat="false" ht="15" hidden="false" customHeight="false" outlineLevel="0" collapsed="false">
      <c r="A16" s="7" t="s">
        <v>165</v>
      </c>
      <c r="B16" s="7" t="s">
        <v>166</v>
      </c>
      <c r="C16" s="8" t="n">
        <v>1</v>
      </c>
      <c r="D16" s="10" t="n">
        <v>550</v>
      </c>
      <c r="E16" s="18" t="n">
        <f aca="false">IF(OR(N(C16)=0,N(D16)=0),"",N(C16)*N(D16))</f>
        <v>550</v>
      </c>
      <c r="F16" s="8"/>
    </row>
    <row r="17" customFormat="false" ht="15" hidden="false" customHeight="false" outlineLevel="0" collapsed="false">
      <c r="A17" s="24" t="s">
        <v>167</v>
      </c>
      <c r="E17" s="25" t="n">
        <f aca="false">SUM(E5:E16)</f>
        <v>6270</v>
      </c>
    </row>
    <row r="19" customFormat="false" ht="15" hidden="false" customHeight="false" outlineLevel="0" collapsed="false">
      <c r="A19" s="13" t="s">
        <v>168</v>
      </c>
      <c r="C19" s="26" t="n">
        <v>10</v>
      </c>
      <c r="D19" s="27" t="n">
        <v>900</v>
      </c>
      <c r="E19" s="14" t="n">
        <f aca="false">C19*D19</f>
        <v>9000</v>
      </c>
    </row>
    <row r="20" customFormat="false" ht="15" hidden="false" customHeight="false" outlineLevel="0" collapsed="false">
      <c r="A20" s="24" t="s">
        <v>169</v>
      </c>
      <c r="E20" s="25" t="n">
        <f aca="false">E19-E17</f>
        <v>2730</v>
      </c>
    </row>
  </sheetData>
  <dataValidations count="1">
    <dataValidation allowBlank="true" errorStyle="stop" operator="between" showDropDown="false" showErrorMessage="false" showInputMessage="false" sqref="F5:F16" type="list">
      <formula1>"✅,❌,"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32"/>
    <col collapsed="false" customWidth="true" hidden="false" outlineLevel="0" max="5" min="5" style="0" width="10"/>
  </cols>
  <sheetData>
    <row r="1" customFormat="false" ht="19.7" hidden="false" customHeight="false" outlineLevel="0" collapsed="false">
      <c r="A1" s="1" t="s">
        <v>170</v>
      </c>
    </row>
    <row r="2" customFormat="false" ht="15" hidden="false" customHeight="false" outlineLevel="0" collapsed="false">
      <c r="A2" s="2" t="s">
        <v>171</v>
      </c>
    </row>
    <row r="4" customFormat="false" ht="26.85" hidden="false" customHeight="false" outlineLevel="0" collapsed="false">
      <c r="A4" s="9" t="s">
        <v>172</v>
      </c>
      <c r="B4" s="9" t="s">
        <v>173</v>
      </c>
      <c r="C4" s="9" t="s">
        <v>174</v>
      </c>
      <c r="D4" s="9" t="s">
        <v>175</v>
      </c>
      <c r="E4" s="9" t="s">
        <v>176</v>
      </c>
    </row>
    <row r="5" customFormat="false" ht="15" hidden="false" customHeight="false" outlineLevel="0" collapsed="false">
      <c r="A5" s="28" t="s">
        <v>177</v>
      </c>
      <c r="B5" s="28" t="s">
        <v>178</v>
      </c>
      <c r="C5" s="28" t="s">
        <v>179</v>
      </c>
      <c r="D5" s="28" t="s">
        <v>180</v>
      </c>
      <c r="E5" s="20"/>
    </row>
    <row r="6" customFormat="false" ht="15" hidden="false" customHeight="false" outlineLevel="0" collapsed="false">
      <c r="A6" s="28" t="s">
        <v>181</v>
      </c>
      <c r="B6" s="28" t="s">
        <v>182</v>
      </c>
      <c r="C6" s="28" t="s">
        <v>183</v>
      </c>
      <c r="D6" s="28" t="s">
        <v>184</v>
      </c>
      <c r="E6" s="20"/>
    </row>
    <row r="7" customFormat="false" ht="15" hidden="false" customHeight="false" outlineLevel="0" collapsed="false">
      <c r="A7" s="28" t="s">
        <v>185</v>
      </c>
      <c r="B7" s="28" t="s">
        <v>186</v>
      </c>
      <c r="C7" s="28" t="s">
        <v>187</v>
      </c>
      <c r="D7" s="28" t="s">
        <v>188</v>
      </c>
      <c r="E7" s="20"/>
    </row>
    <row r="8" customFormat="false" ht="15" hidden="false" customHeight="false" outlineLevel="0" collapsed="false">
      <c r="A8" s="28" t="s">
        <v>189</v>
      </c>
      <c r="B8" s="28" t="s">
        <v>178</v>
      </c>
      <c r="C8" s="28" t="s">
        <v>190</v>
      </c>
      <c r="D8" s="28" t="s">
        <v>191</v>
      </c>
      <c r="E8" s="20"/>
    </row>
    <row r="9" customFormat="false" ht="15" hidden="false" customHeight="false" outlineLevel="0" collapsed="false">
      <c r="A9" s="28" t="s">
        <v>192</v>
      </c>
      <c r="B9" s="28" t="s">
        <v>178</v>
      </c>
      <c r="C9" s="28" t="s">
        <v>193</v>
      </c>
      <c r="D9" s="28" t="s">
        <v>194</v>
      </c>
      <c r="E9" s="20"/>
    </row>
    <row r="10" customFormat="false" ht="15" hidden="false" customHeight="false" outlineLevel="0" collapsed="false">
      <c r="A10" s="28" t="s">
        <v>195</v>
      </c>
      <c r="B10" s="28" t="s">
        <v>196</v>
      </c>
      <c r="C10" s="28" t="s">
        <v>197</v>
      </c>
      <c r="D10" s="28" t="s">
        <v>198</v>
      </c>
      <c r="E10" s="20"/>
    </row>
    <row r="11" customFormat="false" ht="15" hidden="false" customHeight="false" outlineLevel="0" collapsed="false">
      <c r="A11" s="28" t="s">
        <v>199</v>
      </c>
      <c r="B11" s="28" t="s">
        <v>178</v>
      </c>
      <c r="C11" s="28" t="s">
        <v>200</v>
      </c>
      <c r="D11" s="28" t="s">
        <v>201</v>
      </c>
      <c r="E11" s="20"/>
    </row>
    <row r="12" customFormat="false" ht="15" hidden="false" customHeight="false" outlineLevel="0" collapsed="false">
      <c r="A12" s="28" t="s">
        <v>202</v>
      </c>
      <c r="B12" s="28" t="s">
        <v>110</v>
      </c>
      <c r="C12" s="28" t="s">
        <v>203</v>
      </c>
      <c r="D12" s="28" t="s">
        <v>204</v>
      </c>
      <c r="E12" s="20"/>
    </row>
    <row r="13" customFormat="false" ht="15" hidden="false" customHeight="false" outlineLevel="0" collapsed="false">
      <c r="A13" s="28" t="s">
        <v>205</v>
      </c>
      <c r="B13" s="28" t="s">
        <v>206</v>
      </c>
      <c r="C13" s="28" t="s">
        <v>207</v>
      </c>
      <c r="D13" s="28" t="s">
        <v>208</v>
      </c>
      <c r="E13" s="20"/>
    </row>
    <row r="14" customFormat="false" ht="15" hidden="false" customHeight="false" outlineLevel="0" collapsed="false">
      <c r="A14" s="28" t="s">
        <v>209</v>
      </c>
      <c r="B14" s="28" t="s">
        <v>110</v>
      </c>
      <c r="C14" s="28" t="s">
        <v>210</v>
      </c>
      <c r="D14" s="28" t="s">
        <v>211</v>
      </c>
      <c r="E14" s="20"/>
    </row>
    <row r="15" customFormat="false" ht="15" hidden="false" customHeight="false" outlineLevel="0" collapsed="false">
      <c r="A15" s="28" t="s">
        <v>212</v>
      </c>
      <c r="B15" s="28" t="s">
        <v>213</v>
      </c>
      <c r="C15" s="28" t="s">
        <v>214</v>
      </c>
      <c r="D15" s="28" t="s">
        <v>215</v>
      </c>
      <c r="E15" s="20"/>
    </row>
    <row r="17" customFormat="false" ht="15" hidden="false" customHeight="false" outlineLevel="0" collapsed="false">
      <c r="A17" s="13" t="s">
        <v>216</v>
      </c>
      <c r="B17" s="23" t="str">
        <f aca="false">COUNTIF(E5:E15,"✅")&amp;" / "&amp;COUNTA(C5:C15)</f>
        <v>0 / 11</v>
      </c>
    </row>
  </sheetData>
  <dataValidations count="1">
    <dataValidation allowBlank="true" errorStyle="stop" operator="between" showDropDown="false" showErrorMessage="false" showInputMessage="false" sqref="E5:E15" type="list">
      <formula1>"✅,❌,"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"/>
    <col collapsed="false" customWidth="true" hidden="false" outlineLevel="0" max="3" min="3" style="0" width="40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2"/>
    <col collapsed="false" customWidth="true" hidden="false" outlineLevel="0" max="7" min="7" style="0" width="22"/>
    <col collapsed="false" customWidth="true" hidden="false" outlineLevel="0" max="8" min="8" style="0" width="12"/>
  </cols>
  <sheetData>
    <row r="1" customFormat="false" ht="19.7" hidden="false" customHeight="false" outlineLevel="0" collapsed="false">
      <c r="A1" s="1" t="s">
        <v>217</v>
      </c>
    </row>
    <row r="2" customFormat="false" ht="15" hidden="false" customHeight="false" outlineLevel="0" collapsed="false">
      <c r="A2" s="2" t="s">
        <v>218</v>
      </c>
    </row>
    <row r="4" customFormat="false" ht="26.85" hidden="false" customHeight="false" outlineLevel="0" collapsed="false">
      <c r="A4" s="9" t="s">
        <v>219</v>
      </c>
      <c r="B4" s="9" t="s">
        <v>220</v>
      </c>
      <c r="C4" s="9" t="s">
        <v>221</v>
      </c>
      <c r="D4" s="9" t="s">
        <v>222</v>
      </c>
      <c r="E4" s="9" t="s">
        <v>223</v>
      </c>
      <c r="G4" s="3" t="s">
        <v>224</v>
      </c>
    </row>
    <row r="5" customFormat="false" ht="15" hidden="false" customHeight="false" outlineLevel="0" collapsed="false">
      <c r="A5" s="21"/>
      <c r="B5" s="21"/>
      <c r="C5" s="21"/>
      <c r="D5" s="21"/>
      <c r="E5" s="21"/>
      <c r="G5" s="13" t="s">
        <v>225</v>
      </c>
      <c r="H5" s="23" t="n">
        <f aca="false">COUNTA(B5:B16)</f>
        <v>0</v>
      </c>
    </row>
    <row r="6" customFormat="false" ht="15" hidden="false" customHeight="false" outlineLevel="0" collapsed="false">
      <c r="A6" s="21"/>
      <c r="B6" s="21"/>
      <c r="C6" s="21"/>
      <c r="D6" s="21"/>
      <c r="E6" s="21"/>
      <c r="G6" s="13" t="s">
        <v>226</v>
      </c>
      <c r="H6" s="29" t="n">
        <f aca="false">IFERROR(AVERAGE(B5:B16),0)</f>
        <v>0</v>
      </c>
    </row>
    <row r="7" customFormat="false" ht="15" hidden="false" customHeight="false" outlineLevel="0" collapsed="false">
      <c r="A7" s="21"/>
      <c r="B7" s="21"/>
      <c r="C7" s="21"/>
      <c r="D7" s="21"/>
      <c r="E7" s="21"/>
      <c r="G7" s="13" t="s">
        <v>227</v>
      </c>
      <c r="H7" s="23" t="n">
        <f aca="false">COUNTA(C5:C16)</f>
        <v>0</v>
      </c>
    </row>
    <row r="8" customFormat="false" ht="15" hidden="false" customHeight="false" outlineLevel="0" collapsed="false">
      <c r="A8" s="21"/>
      <c r="B8" s="21"/>
      <c r="C8" s="21"/>
      <c r="D8" s="21"/>
      <c r="E8" s="21"/>
      <c r="G8" s="13" t="s">
        <v>228</v>
      </c>
      <c r="H8" s="23" t="n">
        <f aca="false">COUNTIF(E5:E16,"Oui")</f>
        <v>0</v>
      </c>
    </row>
    <row r="9" customFormat="false" ht="15" hidden="false" customHeight="false" outlineLevel="0" collapsed="false">
      <c r="A9" s="21"/>
      <c r="B9" s="21"/>
      <c r="C9" s="21"/>
      <c r="D9" s="21"/>
      <c r="E9" s="21"/>
      <c r="G9" s="13" t="s">
        <v>229</v>
      </c>
      <c r="H9" s="30" t="n">
        <f aca="false">IFERROR(COUNTIF(E5:E16,"Oui")/COUNTA(A5:A16),0)</f>
        <v>0</v>
      </c>
    </row>
    <row r="10" customFormat="false" ht="15" hidden="false" customHeight="false" outlineLevel="0" collapsed="false">
      <c r="A10" s="21"/>
      <c r="B10" s="21"/>
      <c r="C10" s="21"/>
      <c r="D10" s="21"/>
      <c r="E10" s="21"/>
    </row>
    <row r="11" customFormat="false" ht="15" hidden="false" customHeight="false" outlineLevel="0" collapsed="false">
      <c r="A11" s="21"/>
      <c r="B11" s="21"/>
      <c r="C11" s="21"/>
      <c r="D11" s="21"/>
      <c r="E11" s="21"/>
    </row>
    <row r="12" customFormat="false" ht="15" hidden="false" customHeight="false" outlineLevel="0" collapsed="false">
      <c r="A12" s="21"/>
      <c r="B12" s="21"/>
      <c r="C12" s="21"/>
      <c r="D12" s="21"/>
      <c r="E12" s="21"/>
    </row>
    <row r="13" customFormat="false" ht="15" hidden="false" customHeight="false" outlineLevel="0" collapsed="false">
      <c r="A13" s="21"/>
      <c r="B13" s="21"/>
      <c r="C13" s="21"/>
      <c r="D13" s="21"/>
      <c r="E13" s="21"/>
    </row>
    <row r="14" customFormat="false" ht="15" hidden="false" customHeight="false" outlineLevel="0" collapsed="false">
      <c r="A14" s="21"/>
      <c r="B14" s="21"/>
      <c r="C14" s="21"/>
      <c r="D14" s="21"/>
      <c r="E14" s="21"/>
    </row>
    <row r="15" customFormat="false" ht="15" hidden="false" customHeight="false" outlineLevel="0" collapsed="false">
      <c r="A15" s="21"/>
      <c r="B15" s="21"/>
      <c r="C15" s="21"/>
      <c r="D15" s="21"/>
      <c r="E15" s="21"/>
    </row>
    <row r="16" customFormat="false" ht="15" hidden="false" customHeight="false" outlineLevel="0" collapsed="false">
      <c r="A16" s="21"/>
      <c r="B16" s="21"/>
      <c r="C16" s="21"/>
      <c r="D16" s="21"/>
      <c r="E16" s="21"/>
    </row>
  </sheetData>
  <dataValidations count="2">
    <dataValidation allowBlank="true" errorStyle="stop" operator="between" showDropDown="false" showErrorMessage="false" showInputMessage="false" sqref="D5:E16" type="list">
      <formula1>"Oui,Non,"</formula1>
      <formula2>0</formula2>
    </dataValidation>
    <dataValidation allowBlank="true" errorStyle="stop" operator="between" showDropDown="false" showErrorMessage="false" showInputMessage="false" sqref="B5:B16" type="list">
      <formula1>"10,9,8,7,6,5,4,3,2,1"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19.7" hidden="false" customHeight="false" outlineLevel="0" collapsed="false">
      <c r="A1" s="1" t="s">
        <v>230</v>
      </c>
    </row>
    <row r="4" customFormat="false" ht="15" hidden="false" customHeight="false" outlineLevel="0" collapsed="false">
      <c r="A4" s="5"/>
    </row>
    <row r="5" customFormat="false" ht="15" hidden="false" customHeight="false" outlineLevel="0" collapsed="false">
      <c r="A5" s="5" t="s">
        <v>231</v>
      </c>
    </row>
    <row r="6" customFormat="false" ht="15" hidden="false" customHeight="false" outlineLevel="0" collapsed="false">
      <c r="A6" s="5"/>
    </row>
    <row r="7" customFormat="false" ht="15" hidden="false" customHeight="false" outlineLevel="0" collapsed="false">
      <c r="A7" s="5" t="s">
        <v>232</v>
      </c>
    </row>
    <row r="8" customFormat="false" ht="15" hidden="false" customHeight="false" outlineLevel="0" collapsed="false">
      <c r="A8" s="5" t="s">
        <v>233</v>
      </c>
    </row>
    <row r="9" customFormat="false" ht="15" hidden="false" customHeight="false" outlineLevel="0" collapsed="false">
      <c r="A9" s="5" t="s">
        <v>234</v>
      </c>
    </row>
    <row r="10" customFormat="false" ht="15" hidden="false" customHeight="false" outlineLevel="0" collapsed="false">
      <c r="A10" s="5" t="s">
        <v>235</v>
      </c>
    </row>
    <row r="11" customFormat="false" ht="15" hidden="false" customHeight="false" outlineLevel="0" collapsed="false">
      <c r="A11" s="5" t="s">
        <v>236</v>
      </c>
    </row>
    <row r="12" customFormat="false" ht="15" hidden="false" customHeight="false" outlineLevel="0" collapsed="false">
      <c r="A12" s="5" t="s">
        <v>237</v>
      </c>
    </row>
    <row r="13" customFormat="false" ht="15" hidden="false" customHeight="false" outlineLevel="0" collapsed="false">
      <c r="A13" s="5" t="s">
        <v>238</v>
      </c>
    </row>
    <row r="14" customFormat="false" ht="15" hidden="false" customHeight="false" outlineLevel="0" collapsed="false">
      <c r="A14" s="5" t="s">
        <v>239</v>
      </c>
    </row>
    <row r="15" customFormat="false" ht="15" hidden="false" customHeight="false" outlineLevel="0" collapsed="false">
      <c r="A15" s="5" t="s">
        <v>240</v>
      </c>
    </row>
    <row r="16" customFormat="false" ht="15" hidden="false" customHeight="false" outlineLevel="0" collapsed="false">
      <c r="A16" s="5"/>
    </row>
    <row r="17" customFormat="false" ht="15" hidden="false" customHeight="false" outlineLevel="0" collapsed="false">
      <c r="A17" s="5" t="s">
        <v>241</v>
      </c>
    </row>
    <row r="18" customFormat="false" ht="15" hidden="false" customHeight="false" outlineLevel="0" collapsed="false">
      <c r="A18" s="5" t="s">
        <v>242</v>
      </c>
    </row>
    <row r="19" customFormat="false" ht="15" hidden="false" customHeight="false" outlineLevel="0" collapsed="false">
      <c r="A19" s="5" t="s">
        <v>243</v>
      </c>
    </row>
    <row r="20" customFormat="false" ht="15" hidden="false" customHeight="false" outlineLevel="0" collapsed="false">
      <c r="A20" s="5"/>
    </row>
    <row r="21" customFormat="false" ht="15" hidden="false" customHeight="false" outlineLevel="0" collapsed="false">
      <c r="A21" s="5" t="s">
        <v>244</v>
      </c>
    </row>
    <row r="22" customFormat="false" ht="15" hidden="false" customHeight="false" outlineLevel="0" collapsed="false">
      <c r="A22" s="5" t="s">
        <v>245</v>
      </c>
    </row>
    <row r="23" customFormat="false" ht="15" hidden="false" customHeight="false" outlineLevel="0" collapsed="false">
      <c r="A23" s="5" t="s">
        <v>246</v>
      </c>
    </row>
    <row r="24" customFormat="false" ht="15" hidden="false" customHeight="false" outlineLevel="0" collapsed="false">
      <c r="A24" s="5" t="s">
        <v>247</v>
      </c>
    </row>
    <row r="25" customFormat="false" ht="15" hidden="false" customHeight="false" outlineLevel="0" collapsed="false">
      <c r="A25" s="5" t="s">
        <v>248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2026-05-21T11:23:58Z</dcterms:created>
  <dc:creator>openpyxl</dc:creator>
  <dc:description/>
  <dc:language>en-US</dc:language>
  <cp:lastModifiedBy/>
  <dcterms:modified xsi:type="dcterms:W3CDTF">2026-05-21T11:23:58Z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