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Objectifs &amp; KPI" sheetId="2" state="visible" r:id="rId4"/>
    <sheet name="Participants" sheetId="3" state="visible" r:id="rId5"/>
    <sheet name="Planning 2J ou 3J" sheetId="4" state="visible" r:id="rId6"/>
    <sheet name="Budget détaillé" sheetId="5" state="visible" r:id="rId7"/>
    <sheet name="ROI estimé" sheetId="6" state="visible" r:id="rId8"/>
    <sheet name="Checklist J-30 à J+7" sheetId="7" state="visible" r:id="rId9"/>
    <sheet name="Aller plus loin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<sst xmlns="http://schemas.openxmlformats.org/spreadsheetml/2006/main" count="324" uniqueCount="242">
  <si>
    <t xml:space="preserve">🏢 Kit séminaire au vert</t>
  </si>
  <si>
    <t xml:space="preserve">Tableur compagnon de l'e-book n°5 Casa Sauvage</t>
  </si>
  <si>
    <t xml:space="preserve">Comment utiliser ce fichier</t>
  </si>
  <si>
    <t xml:space="preserve">1.</t>
  </si>
  <si>
    <t xml:space="preserve">Onglet "Objectifs &amp; KPI" : définissez ce que vous mesurerez à J+30, J+90, J+180.</t>
  </si>
  <si>
    <t xml:space="preserve">2.</t>
  </si>
  <si>
    <t xml:space="preserve">Onglet "Participants" : régimes alimentaires, contraintes, statut de confirmation.</t>
  </si>
  <si>
    <t xml:space="preserve">3.</t>
  </si>
  <si>
    <t xml:space="preserve">Onglet "Planning 2J ou 3J" : modèle modulable. Saisissez heure et activité.</t>
  </si>
  <si>
    <t xml:space="preserve">4.</t>
  </si>
  <si>
    <t xml:space="preserve">Onglet "Budget détaillé" : coût/participant calculé automatiquement.</t>
  </si>
  <si>
    <t xml:space="preserve">5.</t>
  </si>
  <si>
    <t xml:space="preserve">Onglet "ROI estimé" : modélisation des effets attendus.</t>
  </si>
  <si>
    <t xml:space="preserve">6.</t>
  </si>
  <si>
    <t xml:space="preserve">Onglet "Checklist J-30 à J+7" : à pointer pendant tout le cycle.</t>
  </si>
  <si>
    <t xml:space="preserve">Cellules jaunes</t>
  </si>
  <si>
    <t xml:space="preserve">→ à remplir par vous.</t>
  </si>
  <si>
    <t xml:space="preserve">Cellules blanches</t>
  </si>
  <si>
    <t xml:space="preserve">→ calculs automatiques.</t>
  </si>
  <si>
    <t xml:space="preserve">🌲 Casa Sauvage · Cazouls-les-Béziers (34) · casasauvage34@gmail.com</t>
  </si>
  <si>
    <t xml:space="preserve">Objectifs &amp; KPI</t>
  </si>
  <si>
    <t xml:space="preserve">Ce que ce séminaire doit produire — à mesurer dans le temps.</t>
  </si>
  <si>
    <t xml:space="preserve">Objectif principal (1 phrase)</t>
  </si>
  <si>
    <t xml:space="preserve">Ex : Aligner l'équipe sur les priorités stratégiques 2026</t>
  </si>
  <si>
    <t xml:space="preserve">Objectifs secondaires</t>
  </si>
  <si>
    <t xml:space="preserve">Ex : Intégrer les 3 nouveaux, créer du lien entre commerce et tech</t>
  </si>
  <si>
    <t xml:space="preserve">Indicateur</t>
  </si>
  <si>
    <t xml:space="preserve">Cible</t>
  </si>
  <si>
    <t xml:space="preserve">Mesuré J-30 (avant)</t>
  </si>
  <si>
    <t xml:space="preserve">Mesuré J+30</t>
  </si>
  <si>
    <t xml:space="preserve">Mesuré J+90</t>
  </si>
  <si>
    <t xml:space="preserve">Mesuré J+180</t>
  </si>
  <si>
    <t xml:space="preserve">NPS interne post-séminaire</t>
  </si>
  <si>
    <t xml:space="preserve">&gt;60</t>
  </si>
  <si>
    <t xml:space="preserve">% décisions mises en œuvre à J+90</t>
  </si>
  <si>
    <t xml:space="preserve">&gt;70%</t>
  </si>
  <si>
    <t xml:space="preserve">Score d'engagement (eNPS)</t>
  </si>
  <si>
    <t xml:space="preserve">+5 points</t>
  </si>
  <si>
    <t xml:space="preserve">Taux de rétention sur 6 mois</t>
  </si>
  <si>
    <t xml:space="preserve">100%</t>
  </si>
  <si>
    <t xml:space="preserve">Nb collaborations transverses nouvelles</t>
  </si>
  <si>
    <t xml:space="preserve">&gt;=5</t>
  </si>
  <si>
    <t xml:space="preserve">Autre KPI personnalisé</t>
  </si>
  <si>
    <t xml:space="preserve">—</t>
  </si>
  <si>
    <t xml:space="preserve">Participants &amp; contraintes</t>
  </si>
  <si>
    <t xml:space="preserve">Liste de l'équipe + régimes/contraintes pour préparer le séjour.</t>
  </si>
  <si>
    <t xml:space="preserve">N°</t>
  </si>
  <si>
    <t xml:space="preserve">Prénom NOM</t>
  </si>
  <si>
    <t xml:space="preserve">Service / Rôle</t>
  </si>
  <si>
    <t xml:space="preserve">Email</t>
  </si>
  <si>
    <t xml:space="preserve">Régime / allergies</t>
  </si>
  <si>
    <t xml:space="preserve">Contraintes (départ tôt...)</t>
  </si>
  <si>
    <t xml:space="preserve">Statut</t>
  </si>
  <si>
    <t xml:space="preserve">Co-voiturage avec</t>
  </si>
  <si>
    <t xml:space="preserve">📊 STATS</t>
  </si>
  <si>
    <t xml:space="preserve">Sébastien C. (CEO)</t>
  </si>
  <si>
    <t xml:space="preserve">Direction</t>
  </si>
  <si>
    <t xml:space="preserve">sebastien@nexflow.com</t>
  </si>
  <si>
    <t xml:space="preserve">Doit partir vendredi 14h</t>
  </si>
  <si>
    <t xml:space="preserve">OK</t>
  </si>
  <si>
    <t xml:space="preserve">Total participants</t>
  </si>
  <si>
    <t xml:space="preserve">Marie L. (CMO)</t>
  </si>
  <si>
    <t xml:space="preserve">Marketing</t>
  </si>
  <si>
    <t xml:space="preserve">marie@nexflow.com</t>
  </si>
  <si>
    <t xml:space="preserve">Végétarienne</t>
  </si>
  <si>
    <t xml:space="preserve">Avec Sébastien</t>
  </si>
  <si>
    <t xml:space="preserve">Confirmés</t>
  </si>
  <si>
    <t xml:space="preserve">Régimes spécifiques</t>
  </si>
  <si>
    <t xml:space="preserve">Planning séminaire modulable</t>
  </si>
  <si>
    <t xml:space="preserve">Personnalisez le planning. Les blocs "production" et "informel" sont colorés.</t>
  </si>
  <si>
    <t xml:space="preserve">Jour</t>
  </si>
  <si>
    <t xml:space="preserve">Heure</t>
  </si>
  <si>
    <t xml:space="preserve">Activité</t>
  </si>
  <si>
    <t xml:space="preserve">Type</t>
  </si>
  <si>
    <t xml:space="preserve">Lieu</t>
  </si>
  <si>
    <t xml:space="preserve">Animateur</t>
  </si>
  <si>
    <t xml:space="preserve">Output attendu</t>
  </si>
  <si>
    <t xml:space="preserve">J1</t>
  </si>
  <si>
    <t xml:space="preserve">12h30</t>
  </si>
  <si>
    <t xml:space="preserve">Accueil + déjeuner</t>
  </si>
  <si>
    <t xml:space="preserve">Informel</t>
  </si>
  <si>
    <t xml:space="preserve">Terrasse villa</t>
  </si>
  <si>
    <t xml:space="preserve">RH</t>
  </si>
  <si>
    <t xml:space="preserve">14h00</t>
  </si>
  <si>
    <t xml:space="preserve">Ouverture officielle (CEO)</t>
  </si>
  <si>
    <t xml:space="preserve">Production</t>
  </si>
  <si>
    <t xml:space="preserve">Salon principal</t>
  </si>
  <si>
    <t xml:space="preserve">CEO</t>
  </si>
  <si>
    <t xml:space="preserve">Cadre commun</t>
  </si>
  <si>
    <t xml:space="preserve">14h30</t>
  </si>
  <si>
    <t xml:space="preserve">Session "Où en est-on ?"</t>
  </si>
  <si>
    <t xml:space="preserve">Facilitateur</t>
  </si>
  <si>
    <t xml:space="preserve">Diagnostic partagé</t>
  </si>
  <si>
    <t xml:space="preserve">16h30</t>
  </si>
  <si>
    <t xml:space="preserve">Pause détente piscine</t>
  </si>
  <si>
    <t xml:space="preserve">Détente</t>
  </si>
  <si>
    <t xml:space="preserve">Piscine</t>
  </si>
  <si>
    <t xml:space="preserve">Décompression</t>
  </si>
  <si>
    <t xml:space="preserve">18h00</t>
  </si>
  <si>
    <t xml:space="preserve">Activité team-building</t>
  </si>
  <si>
    <t xml:space="preserve">Jardin</t>
  </si>
  <si>
    <t xml:space="preserve">Création de liens</t>
  </si>
  <si>
    <t xml:space="preserve">20h00</t>
  </si>
  <si>
    <t xml:space="preserve">Dîner chef à domicile</t>
  </si>
  <si>
    <t xml:space="preserve">Salle à manger</t>
  </si>
  <si>
    <t xml:space="preserve">Conversations vraies</t>
  </si>
  <si>
    <t xml:space="preserve">J2</t>
  </si>
  <si>
    <t xml:space="preserve">08h30</t>
  </si>
  <si>
    <t xml:space="preserve">Yoga / sophro (optionnel)</t>
  </si>
  <si>
    <t xml:space="preserve">Pelouse</t>
  </si>
  <si>
    <t xml:space="preserve">Prof yoga</t>
  </si>
  <si>
    <t xml:space="preserve">Réveil cadre</t>
  </si>
  <si>
    <t xml:space="preserve">09h30</t>
  </si>
  <si>
    <t xml:space="preserve">Session "Où va-t-on ?"</t>
  </si>
  <si>
    <t xml:space="preserve">Vision partagée</t>
  </si>
  <si>
    <t xml:space="preserve">11h00</t>
  </si>
  <si>
    <t xml:space="preserve">Ateliers sous-groupes</t>
  </si>
  <si>
    <t xml:space="preserve">Salons / Terrasses</t>
  </si>
  <si>
    <t xml:space="preserve">Animateurs</t>
  </si>
  <si>
    <t xml:space="preserve">Plans détaillés</t>
  </si>
  <si>
    <t xml:space="preserve">Déjeuner</t>
  </si>
  <si>
    <t xml:space="preserve">Terrasse</t>
  </si>
  <si>
    <t xml:space="preserve">Cohésion</t>
  </si>
  <si>
    <t xml:space="preserve">Restitution + plan d'actions</t>
  </si>
  <si>
    <t xml:space="preserve">Engagements</t>
  </si>
  <si>
    <t xml:space="preserve">15h30</t>
  </si>
  <si>
    <t xml:space="preserve">Clôture + photo de groupe</t>
  </si>
  <si>
    <t xml:space="preserve">Mémoire collective</t>
  </si>
  <si>
    <t xml:space="preserve">16h00</t>
  </si>
  <si>
    <t xml:space="preserve">Départs</t>
  </si>
  <si>
    <t xml:space="preserve">Budget détaillé du séminaire</t>
  </si>
  <si>
    <t xml:space="preserve">Saisissez le nombre de participants — toutes les bases recalculent.</t>
  </si>
  <si>
    <t xml:space="preserve">PARAMÈTRES</t>
  </si>
  <si>
    <t xml:space="preserve">Nombre de participants</t>
  </si>
  <si>
    <t xml:space="preserve">Durée (jours)</t>
  </si>
  <si>
    <t xml:space="preserve">Poste</t>
  </si>
  <si>
    <t xml:space="preserve">Calcul</t>
  </si>
  <si>
    <t xml:space="preserve">Montant (€)</t>
  </si>
  <si>
    <t xml:space="preserve">Location villa (Casa Sauvage mid-week BS)</t>
  </si>
  <si>
    <t xml:space="preserve">Forfait 2 nuits</t>
  </si>
  <si>
    <t xml:space="preserve">Forfait ménage + jacuzzi</t>
  </si>
  <si>
    <t xml:space="preserve">Forfait</t>
  </si>
  <si>
    <t xml:space="preserve">Chef à domicile (1 dîner + 1 brunch)</t>
  </si>
  <si>
    <t xml:space="preserve">Petits-déjeuners + déjeuners + boissons</t>
  </si>
  <si>
    <t xml:space="preserve">≈40 €/pers/jour × jours</t>
  </si>
  <si>
    <t xml:space="preserve">Animateur facilitateur</t>
  </si>
  <si>
    <t xml:space="preserve">1 j × 1200 €</t>
  </si>
  <si>
    <t xml:space="preserve">Matériel d'animation (paperboards, post-its)</t>
  </si>
  <si>
    <t xml:space="preserve">Marge imprévus</t>
  </si>
  <si>
    <t xml:space="preserve">Forfait 5%</t>
  </si>
  <si>
    <t xml:space="preserve">TOTAL</t>
  </si>
  <si>
    <t xml:space="preserve">🎯 COÛT PAR PARTICIPANT</t>
  </si>
  <si>
    <t xml:space="preserve">Total / nb participants</t>
  </si>
  <si>
    <t xml:space="preserve">Comparaison : 1 séminaire = X mois de salaire moyen ?</t>
  </si>
  <si>
    <t xml:space="preserve">Salaire mensuel chargé moyen (€)</t>
  </si>
  <si>
    <t xml:space="preserve">Séminaire =</t>
  </si>
  <si>
    <t xml:space="preserve">mois de salaire/personne</t>
  </si>
  <si>
    <t xml:space="preserve">ROI estimé</t>
  </si>
  <si>
    <t xml:space="preserve">Estimation des effets — ajustez les hypothèses dans les cases jaunes.</t>
  </si>
  <si>
    <t xml:space="preserve">HYPOTHÈSES</t>
  </si>
  <si>
    <t xml:space="preserve">Coût total du séminaire (€)</t>
  </si>
  <si>
    <t xml:space="preserve">Coût de remplacement d'un départ (mois de salaire)</t>
  </si>
  <si>
    <t xml:space="preserve">Démissions évitées sur 12 mois grâce au séminaire</t>
  </si>
  <si>
    <t xml:space="preserve">Hausse de productivité estimée (%)</t>
  </si>
  <si>
    <t xml:space="preserve">CALCULS</t>
  </si>
  <si>
    <t xml:space="preserve">Économie sur rétention (€)</t>
  </si>
  <si>
    <t xml:space="preserve">Gain de productivité annuel (€)</t>
  </si>
  <si>
    <t xml:space="preserve">GAIN ESTIMÉ TOTAL (€)</t>
  </si>
  <si>
    <t xml:space="preserve">ROI brut (gain / coût)</t>
  </si>
  <si>
    <t xml:space="preserve">Multiple de retour sur investissement</t>
  </si>
  <si>
    <t xml:space="preserve">Checklist organisateur</t>
  </si>
  <si>
    <t xml:space="preserve">À pointer du J-90 (conception) au J+30 (suivi).</t>
  </si>
  <si>
    <t xml:space="preserve">Phase</t>
  </si>
  <si>
    <t xml:space="preserve">Échéance</t>
  </si>
  <si>
    <t xml:space="preserve">Tâche</t>
  </si>
  <si>
    <t xml:space="preserve">Responsable</t>
  </si>
  <si>
    <t xml:space="preserve">Fait ?</t>
  </si>
  <si>
    <t xml:space="preserve">Conception</t>
  </si>
  <si>
    <t xml:space="preserve">J-90</t>
  </si>
  <si>
    <t xml:space="preserve">Définir objectif principal (1 phrase)</t>
  </si>
  <si>
    <t xml:space="preserve">Valider budget global avec direction</t>
  </si>
  <si>
    <t xml:space="preserve">Fixer dates (vérifier contraintes équipe)</t>
  </si>
  <si>
    <t xml:space="preserve">J-60</t>
  </si>
  <si>
    <t xml:space="preserve">Constituer binôme organisation (RH + ops)</t>
  </si>
  <si>
    <t xml:space="preserve">Préparation</t>
  </si>
  <si>
    <t xml:space="preserve">Réserver lieu + verser acompte (30%)</t>
  </si>
  <si>
    <t xml:space="preserve">Construire programme détaillé</t>
  </si>
  <si>
    <t xml:space="preserve">J-45</t>
  </si>
  <si>
    <t xml:space="preserve">Réserver facilitateur externe (si besoin)</t>
  </si>
  <si>
    <t xml:space="preserve">Réserver chef à domicile</t>
  </si>
  <si>
    <t xml:space="preserve">J-30</t>
  </si>
  <si>
    <t xml:space="preserve">Envoyer invitation officielle + programme cadre</t>
  </si>
  <si>
    <t xml:space="preserve">Sonder régimes alimentaires</t>
  </si>
  <si>
    <t xml:space="preserve">J-21</t>
  </si>
  <si>
    <t xml:space="preserve">Confirmer prestataires + envoyer briefs</t>
  </si>
  <si>
    <t xml:space="preserve">J-14</t>
  </si>
  <si>
    <t xml:space="preserve">Préparer supports d'animation</t>
  </si>
  <si>
    <t xml:space="preserve">Organiser transport collectif si pertinent</t>
  </si>
  <si>
    <t xml:space="preserve">J-7</t>
  </si>
  <si>
    <t xml:space="preserve">Envoyer kit d'arrivée (adresse, plan, tenue)</t>
  </si>
  <si>
    <t xml:space="preserve">Diffuser questionnaire pré-séminaire</t>
  </si>
  <si>
    <t xml:space="preserve">J-2</t>
  </si>
  <si>
    <t xml:space="preserve">Régler le solde de la location</t>
  </si>
  <si>
    <t xml:space="preserve">J-1</t>
  </si>
  <si>
    <t xml:space="preserve">Imprimer programme + supports (2 copies)</t>
  </si>
  <si>
    <t xml:space="preserve">Tenue</t>
  </si>
  <si>
    <t xml:space="preserve">J0</t>
  </si>
  <si>
    <t xml:space="preserve">Ouverture officielle par CEO (5 min)</t>
  </si>
  <si>
    <t xml:space="preserve">Nommer un "capteur" (décisions, engagements)</t>
  </si>
  <si>
    <t xml:space="preserve">Tenir le timing strictement</t>
  </si>
  <si>
    <t xml:space="preserve">J-fin</t>
  </si>
  <si>
    <t xml:space="preserve">Debriefing en clôture (5 min/personne)</t>
  </si>
  <si>
    <t xml:space="preserve">Photo de groupe officielle</t>
  </si>
  <si>
    <t xml:space="preserve">Suivi</t>
  </si>
  <si>
    <t xml:space="preserve">J+3</t>
  </si>
  <si>
    <t xml:space="preserve">Diffuser compte-rendu opérationnel</t>
  </si>
  <si>
    <t xml:space="preserve">J+7</t>
  </si>
  <si>
    <t xml:space="preserve">Envoyer questionnaire NPS (anonyme)</t>
  </si>
  <si>
    <t xml:space="preserve">Partager photos sur canal interne</t>
  </si>
  <si>
    <t xml:space="preserve">J+30</t>
  </si>
  <si>
    <t xml:space="preserve">Réunion de suivi (engagements + jalons)</t>
  </si>
  <si>
    <t xml:space="preserve">J+365</t>
  </si>
  <si>
    <t xml:space="preserve">Réserver lieu pour l'année suivante</t>
  </si>
  <si>
    <t xml:space="preserve">Progression</t>
  </si>
  <si>
    <t xml:space="preserve">% accompli</t>
  </si>
  <si>
    <t xml:space="preserve">Aller plus loin avec Casa Sauvage</t>
  </si>
  <si>
    <t xml:space="preserve">🏢 Casa Sauvage accueille des séminaires d'entreprise toute l'année.</t>
  </si>
  <si>
    <t xml:space="preserve">Idéale pour ce format :</t>
  </si>
  <si>
    <t xml:space="preserve">  · Privatisation complète, aucun autre groupe sur la propriété</t>
  </si>
  <si>
    <t xml:space="preserve">  · 2 cuisines + 2 salons (plénière + sous-groupes)</t>
  </si>
  <si>
    <t xml:space="preserve">  · Wi-Fi haut débit, prises électriques abondantes</t>
  </si>
  <si>
    <t xml:space="preserve">  · Espaces extérieurs pour ateliers, pauses, photos</t>
  </si>
  <si>
    <t xml:space="preserve">  · Piscine et jacuzzi pour la détente vraie</t>
  </si>
  <si>
    <t xml:space="preserve">  · Aucun voisinage : confidentialité préservée</t>
  </si>
  <si>
    <t xml:space="preserve">  · Possibilité d'accueillir chef, facilitateur, prof de yoga</t>
  </si>
  <si>
    <t xml:space="preserve">📧  casasauvage34@gmail.com</t>
  </si>
  <si>
    <t xml:space="preserve">📍  Les Castels de Réals · 34370 Cazouls-les-Béziers (Hérault)</t>
  </si>
  <si>
    <t xml:space="preserve">💚  Devis professionnel sous 24h, facturation entreprise</t>
  </si>
  <si>
    <t xml:space="preserve">Tarifs indicatifs 2025/2026 (en exclusivité) :</t>
  </si>
  <si>
    <t xml:space="preserve">  · Mid-week basse saison : ~ 2 000-2 200 € (2 nuits)</t>
  </si>
  <si>
    <t xml:space="preserve">  · Semaine basse saison : 2 900 €</t>
  </si>
  <si>
    <t xml:space="preserve">  · Mai-Juin et Septembre semaine : 3 400 €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</si>
</sst>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&quot; €&quot;"/>
    <numFmt numFmtId="167" formatCode="0.00"/>
    <numFmt numFmtId="168" formatCode="0.0\x"/>
    <numFmt numFmtId="169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3E2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2D3E2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D3E2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C0392B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7D6"/>
        <bgColor rgb="FFF7F2E8"/>
      </patternFill>
    </fill>
    <fill>
      <patternFill patternType="solid">
        <fgColor rgb="FF2D3E2F"/>
        <bgColor rgb="FF333300"/>
      </patternFill>
    </fill>
    <fill>
      <patternFill patternType="solid">
        <fgColor rgb="FFE8DDC9"/>
        <bgColor rgb="FFD5E3D5"/>
      </patternFill>
    </fill>
    <fill>
      <patternFill patternType="solid">
        <fgColor rgb="FFF7F2E8"/>
        <bgColor rgb="FFFFF7D6"/>
      </patternFill>
    </fill>
    <fill>
      <patternFill patternType="solid">
        <fgColor rgb="FFD5E3D5"/>
        <bgColor rgb="FFE8DDC9"/>
      </patternFill>
    </fill>
    <fill>
      <patternFill patternType="solid">
        <fgColor rgb="FFFCE4D6"/>
        <bgColor rgb="FFF7F2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7D6"/>
      <rgbColor rgb="FFF7F2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3D5"/>
      <rgbColor rgb="FFFCE4D6"/>
      <rgbColor rgb="FF99CCFF"/>
      <rgbColor rgb="FFFF99CC"/>
      <rgbColor rgb="FFCC99FF"/>
      <rgbColor rgb="FFE8DDC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C0392B"/>
      <rgbColor rgb="FF993366"/>
      <rgbColor rgb="FF333399"/>
      <rgbColor rgb="FF2D3E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 t="s">
        <v>11</v>
      </c>
      <c r="B10" s="5" t="s">
        <v>12</v>
      </c>
    </row>
    <row r="11" customFormat="false" ht="15" hidden="false" customHeight="false" outlineLevel="0" collapsed="false">
      <c r="A11" s="4" t="s">
        <v>13</v>
      </c>
      <c r="B11" s="5" t="s">
        <v>14</v>
      </c>
    </row>
    <row r="12" customFormat="false" ht="15" hidden="false" customHeight="false" outlineLevel="0" collapsed="false">
      <c r="A12" s="4"/>
      <c r="B12" s="5"/>
    </row>
    <row r="13" customFormat="false" ht="15" hidden="false" customHeight="false" outlineLevel="0" collapsed="false">
      <c r="A13" s="4" t="s">
        <v>15</v>
      </c>
      <c r="B13" s="5" t="s">
        <v>16</v>
      </c>
    </row>
    <row r="14" customFormat="false" ht="15" hidden="false" customHeight="false" outlineLevel="0" collapsed="false">
      <c r="A14" s="4" t="s">
        <v>17</v>
      </c>
      <c r="B14" s="5" t="s">
        <v>18</v>
      </c>
    </row>
    <row r="17" customFormat="false" ht="15" hidden="false" customHeight="false" outlineLevel="0" collapsed="false">
      <c r="A17" s="6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6" min="2" style="0" width="16"/>
  </cols>
  <sheetData>
    <row r="1" customFormat="false" ht="19.7" hidden="false" customHeight="false" outlineLevel="0" collapsed="false">
      <c r="A1" s="1" t="s">
        <v>20</v>
      </c>
    </row>
    <row r="2" customFormat="false" ht="15" hidden="false" customHeight="false" outlineLevel="0" collapsed="false">
      <c r="A2" s="2" t="s">
        <v>21</v>
      </c>
    </row>
    <row r="4" customFormat="false" ht="15" hidden="false" customHeight="false" outlineLevel="0" collapsed="false">
      <c r="A4" s="4" t="s">
        <v>22</v>
      </c>
      <c r="B4" s="7" t="s">
        <v>23</v>
      </c>
    </row>
    <row r="5" customFormat="false" ht="15" hidden="false" customHeight="false" outlineLevel="0" collapsed="false">
      <c r="A5" s="4" t="s">
        <v>24</v>
      </c>
      <c r="B5" s="8" t="s">
        <v>25</v>
      </c>
    </row>
    <row r="7" customFormat="false" ht="26.85" hidden="false" customHeight="false" outlineLevel="0" collapsed="false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</row>
    <row r="8" customFormat="false" ht="15" hidden="false" customHeight="false" outlineLevel="0" collapsed="false">
      <c r="A8" s="10" t="s">
        <v>32</v>
      </c>
      <c r="B8" s="11" t="s">
        <v>33</v>
      </c>
      <c r="C8" s="12"/>
      <c r="D8" s="12"/>
      <c r="E8" s="12"/>
      <c r="F8" s="12"/>
    </row>
    <row r="9" customFormat="false" ht="15" hidden="false" customHeight="false" outlineLevel="0" collapsed="false">
      <c r="A9" s="10" t="s">
        <v>34</v>
      </c>
      <c r="B9" s="11" t="s">
        <v>35</v>
      </c>
      <c r="C9" s="12"/>
      <c r="D9" s="12"/>
      <c r="E9" s="12"/>
      <c r="F9" s="12"/>
    </row>
    <row r="10" customFormat="false" ht="15" hidden="false" customHeight="false" outlineLevel="0" collapsed="false">
      <c r="A10" s="10" t="s">
        <v>36</v>
      </c>
      <c r="B10" s="11" t="s">
        <v>37</v>
      </c>
      <c r="C10" s="12"/>
      <c r="D10" s="12"/>
      <c r="E10" s="12"/>
      <c r="F10" s="12"/>
    </row>
    <row r="11" customFormat="false" ht="15" hidden="false" customHeight="false" outlineLevel="0" collapsed="false">
      <c r="A11" s="10" t="s">
        <v>38</v>
      </c>
      <c r="B11" s="11" t="s">
        <v>39</v>
      </c>
      <c r="C11" s="12"/>
      <c r="D11" s="12"/>
      <c r="E11" s="12"/>
      <c r="F11" s="12"/>
    </row>
    <row r="12" customFormat="false" ht="15" hidden="false" customHeight="false" outlineLevel="0" collapsed="false">
      <c r="A12" s="10" t="s">
        <v>40</v>
      </c>
      <c r="B12" s="11" t="s">
        <v>41</v>
      </c>
      <c r="C12" s="12"/>
      <c r="D12" s="12"/>
      <c r="E12" s="12"/>
      <c r="F12" s="12"/>
    </row>
    <row r="13" customFormat="false" ht="15" hidden="false" customHeight="false" outlineLevel="0" collapsed="false">
      <c r="A13" s="10" t="s">
        <v>42</v>
      </c>
      <c r="B13" s="11" t="s">
        <v>43</v>
      </c>
      <c r="C13" s="12"/>
      <c r="D13" s="12"/>
      <c r="E13" s="12"/>
      <c r="F13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22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6" min="6" style="0" width="28"/>
    <col collapsed="false" customWidth="true" hidden="false" outlineLevel="0" max="7" min="7" style="0" width="12"/>
    <col collapsed="false" customWidth="true" hidden="false" outlineLevel="0" max="8" min="8" style="0" width="18"/>
    <col collapsed="false" customWidth="true" hidden="false" outlineLevel="0" max="9" min="9" style="0" width="2"/>
    <col collapsed="false" customWidth="true" hidden="false" outlineLevel="0" max="10" min="10" style="0" width="22"/>
    <col collapsed="false" customWidth="true" hidden="false" outlineLevel="0" max="11" min="11" style="0" width="10"/>
  </cols>
  <sheetData>
    <row r="1" customFormat="false" ht="19.7" hidden="false" customHeight="false" outlineLevel="0" collapsed="false">
      <c r="A1" s="1" t="s">
        <v>44</v>
      </c>
    </row>
    <row r="2" customFormat="false" ht="15" hidden="false" customHeight="false" outlineLevel="0" collapsed="false">
      <c r="A2" s="2" t="s">
        <v>45</v>
      </c>
    </row>
    <row r="4" customFormat="false" ht="26.85" hidden="false" customHeight="false" outlineLevel="0" collapsed="false">
      <c r="A4" s="9" t="s">
        <v>46</v>
      </c>
      <c r="B4" s="9" t="s">
        <v>47</v>
      </c>
      <c r="C4" s="9" t="s">
        <v>48</v>
      </c>
      <c r="D4" s="9" t="s">
        <v>49</v>
      </c>
      <c r="E4" s="9" t="s">
        <v>50</v>
      </c>
      <c r="F4" s="9" t="s">
        <v>51</v>
      </c>
      <c r="G4" s="9" t="s">
        <v>52</v>
      </c>
      <c r="H4" s="9" t="s">
        <v>53</v>
      </c>
      <c r="J4" s="3" t="s">
        <v>54</v>
      </c>
    </row>
    <row r="5" customFormat="false" ht="15" hidden="false" customHeight="false" outlineLevel="0" collapsed="false">
      <c r="A5" s="11" t="n">
        <v>1</v>
      </c>
      <c r="B5" s="12" t="s">
        <v>55</v>
      </c>
      <c r="C5" s="12" t="s">
        <v>56</v>
      </c>
      <c r="D5" s="12" t="s">
        <v>57</v>
      </c>
      <c r="E5" s="12" t="s">
        <v>43</v>
      </c>
      <c r="F5" s="12" t="s">
        <v>58</v>
      </c>
      <c r="G5" s="12" t="s">
        <v>59</v>
      </c>
      <c r="H5" s="12"/>
      <c r="J5" s="13" t="s">
        <v>60</v>
      </c>
      <c r="K5" s="14" t="n">
        <f aca="false">COUNTA(B5:B24)</f>
        <v>2</v>
      </c>
    </row>
    <row r="6" customFormat="false" ht="15" hidden="false" customHeight="false" outlineLevel="0" collapsed="false">
      <c r="A6" s="11" t="n">
        <v>2</v>
      </c>
      <c r="B6" s="12" t="s">
        <v>61</v>
      </c>
      <c r="C6" s="12" t="s">
        <v>62</v>
      </c>
      <c r="D6" s="12" t="s">
        <v>63</v>
      </c>
      <c r="E6" s="12" t="s">
        <v>64</v>
      </c>
      <c r="F6" s="12" t="s">
        <v>43</v>
      </c>
      <c r="G6" s="12" t="s">
        <v>59</v>
      </c>
      <c r="H6" s="12" t="s">
        <v>65</v>
      </c>
      <c r="J6" s="13" t="s">
        <v>66</v>
      </c>
      <c r="K6" s="14" t="n">
        <f aca="false">COUNTIF(G5:G24,"OK")</f>
        <v>2</v>
      </c>
    </row>
    <row r="7" customFormat="false" ht="15" hidden="false" customHeight="false" outlineLevel="0" collapsed="false">
      <c r="A7" s="11" t="n">
        <v>3</v>
      </c>
      <c r="B7" s="12"/>
      <c r="C7" s="12"/>
      <c r="D7" s="12"/>
      <c r="E7" s="12"/>
      <c r="F7" s="12"/>
      <c r="G7" s="12"/>
      <c r="H7" s="12"/>
      <c r="J7" s="13" t="s">
        <v>67</v>
      </c>
      <c r="K7" s="14" t="n">
        <f aca="false">COUNTIF(E5:E24,"&lt;&gt;")-COUNTIF(E5:E24,"—")</f>
        <v>1</v>
      </c>
    </row>
    <row r="8" customFormat="false" ht="15" hidden="false" customHeight="false" outlineLevel="0" collapsed="false">
      <c r="A8" s="11" t="n">
        <v>4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n">
        <v>5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n">
        <v>6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n">
        <v>7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n">
        <v>8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n">
        <v>9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n">
        <v>10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n">
        <v>11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n">
        <v>12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n">
        <v>13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n">
        <v>14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n">
        <v>15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n">
        <v>16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n">
        <v>17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n">
        <v>18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n">
        <v>19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n">
        <v>20</v>
      </c>
      <c r="B24" s="12"/>
      <c r="C24" s="12"/>
      <c r="D24" s="12"/>
      <c r="E24" s="12"/>
      <c r="F24" s="12"/>
      <c r="G24" s="12"/>
      <c r="H24" s="12"/>
    </row>
  </sheetData>
  <dataValidations count="1">
    <dataValidation allowBlank="true" errorStyle="stop" operator="between" showDropDown="false" showErrorMessage="false" showInputMessage="false" sqref="G5:G24" type="list">
      <formula1>"OK,En attente,Annulé"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4" min="4" style="0" width="12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7" min="7" style="0" width="28"/>
  </cols>
  <sheetData>
    <row r="1" customFormat="false" ht="19.7" hidden="false" customHeight="false" outlineLevel="0" collapsed="false">
      <c r="A1" s="1" t="s">
        <v>68</v>
      </c>
    </row>
    <row r="2" customFormat="false" ht="15" hidden="false" customHeight="false" outlineLevel="0" collapsed="false">
      <c r="A2" s="2" t="s">
        <v>69</v>
      </c>
    </row>
    <row r="4" customFormat="false" ht="15" hidden="false" customHeight="false" outlineLevel="0" collapsed="false">
      <c r="A4" s="9" t="s">
        <v>70</v>
      </c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</row>
    <row r="5" customFormat="false" ht="15" hidden="false" customHeight="false" outlineLevel="0" collapsed="false">
      <c r="A5" s="15" t="s">
        <v>77</v>
      </c>
      <c r="B5" s="15" t="s">
        <v>78</v>
      </c>
      <c r="C5" s="15" t="s">
        <v>79</v>
      </c>
      <c r="D5" s="16" t="s">
        <v>80</v>
      </c>
      <c r="E5" s="15" t="s">
        <v>81</v>
      </c>
      <c r="F5" s="15" t="s">
        <v>82</v>
      </c>
      <c r="G5" s="15" t="s">
        <v>43</v>
      </c>
    </row>
    <row r="6" customFormat="false" ht="15" hidden="false" customHeight="false" outlineLevel="0" collapsed="false">
      <c r="A6" s="15" t="s">
        <v>77</v>
      </c>
      <c r="B6" s="15" t="s">
        <v>83</v>
      </c>
      <c r="C6" s="15" t="s">
        <v>84</v>
      </c>
      <c r="D6" s="17" t="s">
        <v>85</v>
      </c>
      <c r="E6" s="15" t="s">
        <v>86</v>
      </c>
      <c r="F6" s="15" t="s">
        <v>87</v>
      </c>
      <c r="G6" s="15" t="s">
        <v>88</v>
      </c>
    </row>
    <row r="7" customFormat="false" ht="15" hidden="false" customHeight="false" outlineLevel="0" collapsed="false">
      <c r="A7" s="15" t="s">
        <v>77</v>
      </c>
      <c r="B7" s="15" t="s">
        <v>89</v>
      </c>
      <c r="C7" s="15" t="s">
        <v>90</v>
      </c>
      <c r="D7" s="17" t="s">
        <v>85</v>
      </c>
      <c r="E7" s="15" t="s">
        <v>86</v>
      </c>
      <c r="F7" s="15" t="s">
        <v>91</v>
      </c>
      <c r="G7" s="15" t="s">
        <v>92</v>
      </c>
    </row>
    <row r="8" customFormat="false" ht="15" hidden="false" customHeight="false" outlineLevel="0" collapsed="false">
      <c r="A8" s="15" t="s">
        <v>77</v>
      </c>
      <c r="B8" s="15" t="s">
        <v>93</v>
      </c>
      <c r="C8" s="15" t="s">
        <v>94</v>
      </c>
      <c r="D8" s="18" t="s">
        <v>95</v>
      </c>
      <c r="E8" s="15" t="s">
        <v>96</v>
      </c>
      <c r="F8" s="15" t="s">
        <v>43</v>
      </c>
      <c r="G8" s="15" t="s">
        <v>97</v>
      </c>
    </row>
    <row r="9" customFormat="false" ht="15" hidden="false" customHeight="false" outlineLevel="0" collapsed="false">
      <c r="A9" s="15" t="s">
        <v>77</v>
      </c>
      <c r="B9" s="15" t="s">
        <v>98</v>
      </c>
      <c r="C9" s="15" t="s">
        <v>99</v>
      </c>
      <c r="D9" s="16" t="s">
        <v>80</v>
      </c>
      <c r="E9" s="15" t="s">
        <v>100</v>
      </c>
      <c r="F9" s="15" t="s">
        <v>91</v>
      </c>
      <c r="G9" s="15" t="s">
        <v>101</v>
      </c>
    </row>
    <row r="10" customFormat="false" ht="15" hidden="false" customHeight="false" outlineLevel="0" collapsed="false">
      <c r="A10" s="15" t="s">
        <v>77</v>
      </c>
      <c r="B10" s="15" t="s">
        <v>102</v>
      </c>
      <c r="C10" s="15" t="s">
        <v>103</v>
      </c>
      <c r="D10" s="16" t="s">
        <v>80</v>
      </c>
      <c r="E10" s="15" t="s">
        <v>104</v>
      </c>
      <c r="F10" s="15" t="s">
        <v>43</v>
      </c>
      <c r="G10" s="15" t="s">
        <v>105</v>
      </c>
    </row>
    <row r="11" customFormat="false" ht="15" hidden="false" customHeight="false" outlineLevel="0" collapsed="false">
      <c r="A11" s="15" t="s">
        <v>106</v>
      </c>
      <c r="B11" s="15" t="s">
        <v>107</v>
      </c>
      <c r="C11" s="15" t="s">
        <v>108</v>
      </c>
      <c r="D11" s="18" t="s">
        <v>95</v>
      </c>
      <c r="E11" s="15" t="s">
        <v>109</v>
      </c>
      <c r="F11" s="15" t="s">
        <v>110</v>
      </c>
      <c r="G11" s="15" t="s">
        <v>111</v>
      </c>
    </row>
    <row r="12" customFormat="false" ht="15" hidden="false" customHeight="false" outlineLevel="0" collapsed="false">
      <c r="A12" s="15" t="s">
        <v>106</v>
      </c>
      <c r="B12" s="15" t="s">
        <v>112</v>
      </c>
      <c r="C12" s="15" t="s">
        <v>113</v>
      </c>
      <c r="D12" s="17" t="s">
        <v>85</v>
      </c>
      <c r="E12" s="15" t="s">
        <v>86</v>
      </c>
      <c r="F12" s="15" t="s">
        <v>91</v>
      </c>
      <c r="G12" s="15" t="s">
        <v>114</v>
      </c>
    </row>
    <row r="13" customFormat="false" ht="15" hidden="false" customHeight="false" outlineLevel="0" collapsed="false">
      <c r="A13" s="15" t="s">
        <v>106</v>
      </c>
      <c r="B13" s="15" t="s">
        <v>115</v>
      </c>
      <c r="C13" s="15" t="s">
        <v>116</v>
      </c>
      <c r="D13" s="17" t="s">
        <v>85</v>
      </c>
      <c r="E13" s="15" t="s">
        <v>117</v>
      </c>
      <c r="F13" s="15" t="s">
        <v>118</v>
      </c>
      <c r="G13" s="15" t="s">
        <v>119</v>
      </c>
    </row>
    <row r="14" customFormat="false" ht="15" hidden="false" customHeight="false" outlineLevel="0" collapsed="false">
      <c r="A14" s="15" t="s">
        <v>106</v>
      </c>
      <c r="B14" s="15" t="s">
        <v>78</v>
      </c>
      <c r="C14" s="15" t="s">
        <v>120</v>
      </c>
      <c r="D14" s="16" t="s">
        <v>80</v>
      </c>
      <c r="E14" s="15" t="s">
        <v>121</v>
      </c>
      <c r="F14" s="15" t="s">
        <v>43</v>
      </c>
      <c r="G14" s="15" t="s">
        <v>122</v>
      </c>
    </row>
    <row r="15" customFormat="false" ht="15" hidden="false" customHeight="false" outlineLevel="0" collapsed="false">
      <c r="A15" s="15" t="s">
        <v>106</v>
      </c>
      <c r="B15" s="15" t="s">
        <v>83</v>
      </c>
      <c r="C15" s="15" t="s">
        <v>123</v>
      </c>
      <c r="D15" s="17" t="s">
        <v>85</v>
      </c>
      <c r="E15" s="15" t="s">
        <v>86</v>
      </c>
      <c r="F15" s="15" t="s">
        <v>82</v>
      </c>
      <c r="G15" s="15" t="s">
        <v>124</v>
      </c>
    </row>
    <row r="16" customFormat="false" ht="15" hidden="false" customHeight="false" outlineLevel="0" collapsed="false">
      <c r="A16" s="15" t="s">
        <v>106</v>
      </c>
      <c r="B16" s="15" t="s">
        <v>125</v>
      </c>
      <c r="C16" s="15" t="s">
        <v>126</v>
      </c>
      <c r="D16" s="16" t="s">
        <v>80</v>
      </c>
      <c r="E16" s="15" t="s">
        <v>100</v>
      </c>
      <c r="F16" s="15" t="s">
        <v>87</v>
      </c>
      <c r="G16" s="15" t="s">
        <v>127</v>
      </c>
    </row>
    <row r="17" customFormat="false" ht="15" hidden="false" customHeight="false" outlineLevel="0" collapsed="false">
      <c r="A17" s="15" t="s">
        <v>106</v>
      </c>
      <c r="B17" s="15" t="s">
        <v>128</v>
      </c>
      <c r="C17" s="15" t="s">
        <v>129</v>
      </c>
      <c r="D17" s="15" t="s">
        <v>43</v>
      </c>
      <c r="E17" s="15" t="s">
        <v>43</v>
      </c>
      <c r="F17" s="15" t="s">
        <v>43</v>
      </c>
      <c r="G17" s="15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16"/>
  </cols>
  <sheetData>
    <row r="1" customFormat="false" ht="19.7" hidden="false" customHeight="false" outlineLevel="0" collapsed="false">
      <c r="A1" s="1" t="s">
        <v>130</v>
      </c>
    </row>
    <row r="2" customFormat="false" ht="15" hidden="false" customHeight="false" outlineLevel="0" collapsed="false">
      <c r="A2" s="2" t="s">
        <v>131</v>
      </c>
    </row>
    <row r="4" customFormat="false" ht="15" hidden="false" customHeight="false" outlineLevel="0" collapsed="false">
      <c r="A4" s="6" t="s">
        <v>132</v>
      </c>
    </row>
    <row r="5" customFormat="false" ht="15" hidden="false" customHeight="false" outlineLevel="0" collapsed="false">
      <c r="A5" s="4" t="s">
        <v>133</v>
      </c>
      <c r="B5" s="8" t="n">
        <v>15</v>
      </c>
    </row>
    <row r="6" customFormat="false" ht="15" hidden="false" customHeight="false" outlineLevel="0" collapsed="false">
      <c r="A6" s="4" t="s">
        <v>134</v>
      </c>
      <c r="B6" s="8" t="n">
        <v>2</v>
      </c>
    </row>
    <row r="8" customFormat="false" ht="15" hidden="false" customHeight="false" outlineLevel="0" collapsed="false">
      <c r="A8" s="9" t="s">
        <v>135</v>
      </c>
      <c r="B8" s="9" t="s">
        <v>136</v>
      </c>
      <c r="C8" s="9" t="s">
        <v>137</v>
      </c>
    </row>
    <row r="9" customFormat="false" ht="15" hidden="false" customHeight="false" outlineLevel="0" collapsed="false">
      <c r="A9" s="11" t="s">
        <v>138</v>
      </c>
      <c r="B9" s="19" t="s">
        <v>139</v>
      </c>
      <c r="C9" s="20" t="n">
        <v>2100</v>
      </c>
    </row>
    <row r="10" customFormat="false" ht="15" hidden="false" customHeight="false" outlineLevel="0" collapsed="false">
      <c r="A10" s="11" t="s">
        <v>140</v>
      </c>
      <c r="B10" s="19" t="s">
        <v>141</v>
      </c>
      <c r="C10" s="20" t="n">
        <v>240</v>
      </c>
    </row>
    <row r="11" customFormat="false" ht="15" hidden="false" customHeight="false" outlineLevel="0" collapsed="false">
      <c r="A11" s="11" t="s">
        <v>142</v>
      </c>
      <c r="B11" s="19" t="s">
        <v>141</v>
      </c>
      <c r="C11" s="20" t="n">
        <v>1200</v>
      </c>
    </row>
    <row r="12" customFormat="false" ht="15" hidden="false" customHeight="false" outlineLevel="0" collapsed="false">
      <c r="A12" s="11" t="s">
        <v>143</v>
      </c>
      <c r="B12" s="19" t="s">
        <v>144</v>
      </c>
      <c r="C12" s="21" t="n">
        <f aca="false">40*B5*B6</f>
        <v>1200</v>
      </c>
    </row>
    <row r="13" customFormat="false" ht="15" hidden="false" customHeight="false" outlineLevel="0" collapsed="false">
      <c r="A13" s="11" t="s">
        <v>145</v>
      </c>
      <c r="B13" s="19" t="s">
        <v>146</v>
      </c>
      <c r="C13" s="20" t="n">
        <v>1200</v>
      </c>
    </row>
    <row r="14" customFormat="false" ht="15" hidden="false" customHeight="false" outlineLevel="0" collapsed="false">
      <c r="A14" s="11" t="s">
        <v>99</v>
      </c>
      <c r="B14" s="19" t="s">
        <v>141</v>
      </c>
      <c r="C14" s="20" t="n">
        <v>800</v>
      </c>
    </row>
    <row r="15" customFormat="false" ht="15" hidden="false" customHeight="false" outlineLevel="0" collapsed="false">
      <c r="A15" s="11" t="s">
        <v>147</v>
      </c>
      <c r="B15" s="19" t="s">
        <v>141</v>
      </c>
      <c r="C15" s="20" t="n">
        <v>100</v>
      </c>
    </row>
    <row r="16" customFormat="false" ht="15" hidden="false" customHeight="false" outlineLevel="0" collapsed="false">
      <c r="A16" s="11" t="s">
        <v>148</v>
      </c>
      <c r="B16" s="19" t="s">
        <v>149</v>
      </c>
      <c r="C16" s="20" t="n">
        <v>300</v>
      </c>
    </row>
    <row r="17" customFormat="false" ht="15" hidden="false" customHeight="false" outlineLevel="0" collapsed="false">
      <c r="A17" s="22" t="s">
        <v>150</v>
      </c>
      <c r="C17" s="23" t="n">
        <f aca="false">SUM(C9:C16)</f>
        <v>7140</v>
      </c>
    </row>
    <row r="19" customFormat="false" ht="15" hidden="false" customHeight="false" outlineLevel="0" collapsed="false">
      <c r="A19" s="3" t="s">
        <v>151</v>
      </c>
    </row>
    <row r="20" customFormat="false" ht="17.35" hidden="false" customHeight="false" outlineLevel="0" collapsed="false">
      <c r="A20" s="13" t="s">
        <v>152</v>
      </c>
      <c r="C20" s="24" t="n">
        <f aca="false">IFERROR(C17/B5,0)</f>
        <v>476</v>
      </c>
    </row>
    <row r="22" customFormat="false" ht="15" hidden="false" customHeight="false" outlineLevel="0" collapsed="false">
      <c r="A22" s="13" t="s">
        <v>153</v>
      </c>
    </row>
    <row r="23" customFormat="false" ht="15" hidden="false" customHeight="false" outlineLevel="0" collapsed="false">
      <c r="A23" s="25" t="s">
        <v>154</v>
      </c>
      <c r="B23" s="8" t="n">
        <v>5000</v>
      </c>
    </row>
    <row r="24" customFormat="false" ht="15" hidden="false" customHeight="false" outlineLevel="0" collapsed="false">
      <c r="A24" s="25" t="s">
        <v>155</v>
      </c>
      <c r="B24" s="26" t="n">
        <f aca="false">IFERROR(C20/B23,0)</f>
        <v>0.0952</v>
      </c>
      <c r="C24" s="2" t="s">
        <v>156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</cols>
  <sheetData>
    <row r="1" customFormat="false" ht="19.7" hidden="false" customHeight="false" outlineLevel="0" collapsed="false">
      <c r="A1" s="1" t="s">
        <v>157</v>
      </c>
    </row>
    <row r="2" customFormat="false" ht="15" hidden="false" customHeight="false" outlineLevel="0" collapsed="false">
      <c r="A2" s="2" t="s">
        <v>158</v>
      </c>
    </row>
    <row r="4" customFormat="false" ht="15" hidden="false" customHeight="false" outlineLevel="0" collapsed="false">
      <c r="A4" s="6" t="s">
        <v>159</v>
      </c>
    </row>
    <row r="5" customFormat="false" ht="15" hidden="false" customHeight="false" outlineLevel="0" collapsed="false">
      <c r="A5" s="11" t="s">
        <v>133</v>
      </c>
      <c r="B5" s="27" t="n">
        <v>15</v>
      </c>
    </row>
    <row r="6" customFormat="false" ht="15" hidden="false" customHeight="false" outlineLevel="0" collapsed="false">
      <c r="A6" s="11" t="s">
        <v>160</v>
      </c>
      <c r="B6" s="27" t="n">
        <v>6100</v>
      </c>
    </row>
    <row r="7" customFormat="false" ht="15" hidden="false" customHeight="false" outlineLevel="0" collapsed="false">
      <c r="A7" s="11" t="s">
        <v>154</v>
      </c>
      <c r="B7" s="27" t="n">
        <v>5000</v>
      </c>
    </row>
    <row r="8" customFormat="false" ht="15" hidden="false" customHeight="false" outlineLevel="0" collapsed="false">
      <c r="A8" s="11" t="s">
        <v>161</v>
      </c>
      <c r="B8" s="27" t="n">
        <v>7</v>
      </c>
    </row>
    <row r="9" customFormat="false" ht="15" hidden="false" customHeight="false" outlineLevel="0" collapsed="false">
      <c r="A9" s="11" t="s">
        <v>162</v>
      </c>
      <c r="B9" s="27" t="n">
        <v>1</v>
      </c>
    </row>
    <row r="10" customFormat="false" ht="15" hidden="false" customHeight="false" outlineLevel="0" collapsed="false">
      <c r="A10" s="11" t="s">
        <v>163</v>
      </c>
      <c r="B10" s="27" t="n">
        <v>3</v>
      </c>
    </row>
    <row r="12" customFormat="false" ht="15" hidden="false" customHeight="false" outlineLevel="0" collapsed="false">
      <c r="A12" s="6" t="s">
        <v>164</v>
      </c>
    </row>
    <row r="13" customFormat="false" ht="15" hidden="false" customHeight="false" outlineLevel="0" collapsed="false">
      <c r="A13" s="13" t="s">
        <v>165</v>
      </c>
      <c r="B13" s="28" t="n">
        <f aca="false">B7*B8*B9</f>
        <v>35000</v>
      </c>
    </row>
    <row r="14" customFormat="false" ht="15" hidden="false" customHeight="false" outlineLevel="0" collapsed="false">
      <c r="A14" s="13" t="s">
        <v>166</v>
      </c>
      <c r="B14" s="28" t="n">
        <f aca="false">B5*B7*12*B10/100</f>
        <v>27000</v>
      </c>
    </row>
    <row r="15" customFormat="false" ht="15" hidden="false" customHeight="false" outlineLevel="0" collapsed="false">
      <c r="A15" s="29" t="s">
        <v>167</v>
      </c>
      <c r="B15" s="30" t="n">
        <f aca="false">B13+B14</f>
        <v>62000</v>
      </c>
    </row>
    <row r="17" customFormat="false" ht="17.35" hidden="false" customHeight="false" outlineLevel="0" collapsed="false">
      <c r="A17" s="13" t="s">
        <v>168</v>
      </c>
      <c r="B17" s="31" t="n">
        <f aca="false">IFERROR(B15/B6,0)</f>
        <v>10.1639344262295</v>
      </c>
    </row>
    <row r="18" customFormat="false" ht="15" hidden="false" customHeight="false" outlineLevel="0" collapsed="false">
      <c r="A18" s="2" t="s">
        <v>169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4" min="4" style="0" width="18"/>
    <col collapsed="false" customWidth="true" hidden="false" outlineLevel="0" max="5" min="5" style="0" width="10"/>
  </cols>
  <sheetData>
    <row r="1" customFormat="false" ht="19.7" hidden="false" customHeight="false" outlineLevel="0" collapsed="false">
      <c r="A1" s="1" t="s">
        <v>170</v>
      </c>
    </row>
    <row r="2" customFormat="false" ht="15" hidden="false" customHeight="false" outlineLevel="0" collapsed="false">
      <c r="A2" s="2" t="s">
        <v>171</v>
      </c>
    </row>
    <row r="4" customFormat="false" ht="26.85" hidden="false" customHeight="false" outlineLevel="0" collapsed="false">
      <c r="A4" s="9" t="s">
        <v>172</v>
      </c>
      <c r="B4" s="9" t="s">
        <v>173</v>
      </c>
      <c r="C4" s="9" t="s">
        <v>174</v>
      </c>
      <c r="D4" s="9" t="s">
        <v>175</v>
      </c>
      <c r="E4" s="9" t="s">
        <v>176</v>
      </c>
    </row>
    <row r="5" customFormat="false" ht="15" hidden="false" customHeight="false" outlineLevel="0" collapsed="false">
      <c r="A5" s="32" t="s">
        <v>177</v>
      </c>
      <c r="B5" s="11" t="s">
        <v>178</v>
      </c>
      <c r="C5" s="11" t="s">
        <v>179</v>
      </c>
      <c r="D5" s="12"/>
      <c r="E5" s="12"/>
    </row>
    <row r="6" customFormat="false" ht="15" hidden="false" customHeight="false" outlineLevel="0" collapsed="false">
      <c r="A6" s="32" t="s">
        <v>177</v>
      </c>
      <c r="B6" s="11" t="s">
        <v>178</v>
      </c>
      <c r="C6" s="11" t="s">
        <v>180</v>
      </c>
      <c r="D6" s="12"/>
      <c r="E6" s="12"/>
    </row>
    <row r="7" customFormat="false" ht="15" hidden="false" customHeight="false" outlineLevel="0" collapsed="false">
      <c r="A7" s="32" t="s">
        <v>177</v>
      </c>
      <c r="B7" s="11" t="s">
        <v>178</v>
      </c>
      <c r="C7" s="11" t="s">
        <v>181</v>
      </c>
      <c r="D7" s="12"/>
      <c r="E7" s="12"/>
    </row>
    <row r="8" customFormat="false" ht="15" hidden="false" customHeight="false" outlineLevel="0" collapsed="false">
      <c r="A8" s="32" t="s">
        <v>177</v>
      </c>
      <c r="B8" s="11" t="s">
        <v>182</v>
      </c>
      <c r="C8" s="11" t="s">
        <v>183</v>
      </c>
      <c r="D8" s="12"/>
      <c r="E8" s="12"/>
    </row>
    <row r="9" customFormat="false" ht="15" hidden="false" customHeight="false" outlineLevel="0" collapsed="false">
      <c r="A9" s="12" t="s">
        <v>184</v>
      </c>
      <c r="B9" s="11" t="s">
        <v>182</v>
      </c>
      <c r="C9" s="11" t="s">
        <v>185</v>
      </c>
      <c r="D9" s="12"/>
      <c r="E9" s="12"/>
    </row>
    <row r="10" customFormat="false" ht="15" hidden="false" customHeight="false" outlineLevel="0" collapsed="false">
      <c r="A10" s="12" t="s">
        <v>184</v>
      </c>
      <c r="B10" s="11" t="s">
        <v>182</v>
      </c>
      <c r="C10" s="11" t="s">
        <v>186</v>
      </c>
      <c r="D10" s="12"/>
      <c r="E10" s="12"/>
    </row>
    <row r="11" customFormat="false" ht="15" hidden="false" customHeight="false" outlineLevel="0" collapsed="false">
      <c r="A11" s="12" t="s">
        <v>184</v>
      </c>
      <c r="B11" s="11" t="s">
        <v>187</v>
      </c>
      <c r="C11" s="11" t="s">
        <v>188</v>
      </c>
      <c r="D11" s="12"/>
      <c r="E11" s="12"/>
    </row>
    <row r="12" customFormat="false" ht="15" hidden="false" customHeight="false" outlineLevel="0" collapsed="false">
      <c r="A12" s="12" t="s">
        <v>184</v>
      </c>
      <c r="B12" s="11" t="s">
        <v>187</v>
      </c>
      <c r="C12" s="11" t="s">
        <v>189</v>
      </c>
      <c r="D12" s="12"/>
      <c r="E12" s="12"/>
    </row>
    <row r="13" customFormat="false" ht="15" hidden="false" customHeight="false" outlineLevel="0" collapsed="false">
      <c r="A13" s="12" t="s">
        <v>184</v>
      </c>
      <c r="B13" s="11" t="s">
        <v>190</v>
      </c>
      <c r="C13" s="11" t="s">
        <v>191</v>
      </c>
      <c r="D13" s="12"/>
      <c r="E13" s="12"/>
    </row>
    <row r="14" customFormat="false" ht="15" hidden="false" customHeight="false" outlineLevel="0" collapsed="false">
      <c r="A14" s="12" t="s">
        <v>184</v>
      </c>
      <c r="B14" s="11" t="s">
        <v>190</v>
      </c>
      <c r="C14" s="11" t="s">
        <v>192</v>
      </c>
      <c r="D14" s="12"/>
      <c r="E14" s="12"/>
    </row>
    <row r="15" customFormat="false" ht="15" hidden="false" customHeight="false" outlineLevel="0" collapsed="false">
      <c r="A15" s="12" t="s">
        <v>184</v>
      </c>
      <c r="B15" s="11" t="s">
        <v>193</v>
      </c>
      <c r="C15" s="11" t="s">
        <v>194</v>
      </c>
      <c r="D15" s="12"/>
      <c r="E15" s="12"/>
    </row>
    <row r="16" customFormat="false" ht="15" hidden="false" customHeight="false" outlineLevel="0" collapsed="false">
      <c r="A16" s="12" t="s">
        <v>184</v>
      </c>
      <c r="B16" s="11" t="s">
        <v>195</v>
      </c>
      <c r="C16" s="11" t="s">
        <v>196</v>
      </c>
      <c r="D16" s="12"/>
      <c r="E16" s="12"/>
    </row>
    <row r="17" customFormat="false" ht="15" hidden="false" customHeight="false" outlineLevel="0" collapsed="false">
      <c r="A17" s="12" t="s">
        <v>184</v>
      </c>
      <c r="B17" s="11" t="s">
        <v>195</v>
      </c>
      <c r="C17" s="11" t="s">
        <v>197</v>
      </c>
      <c r="D17" s="12"/>
      <c r="E17" s="12"/>
    </row>
    <row r="18" customFormat="false" ht="15" hidden="false" customHeight="false" outlineLevel="0" collapsed="false">
      <c r="A18" s="12" t="s">
        <v>184</v>
      </c>
      <c r="B18" s="11" t="s">
        <v>198</v>
      </c>
      <c r="C18" s="11" t="s">
        <v>199</v>
      </c>
      <c r="D18" s="12"/>
      <c r="E18" s="12"/>
    </row>
    <row r="19" customFormat="false" ht="15" hidden="false" customHeight="false" outlineLevel="0" collapsed="false">
      <c r="A19" s="12" t="s">
        <v>184</v>
      </c>
      <c r="B19" s="11" t="s">
        <v>198</v>
      </c>
      <c r="C19" s="11" t="s">
        <v>200</v>
      </c>
      <c r="D19" s="12"/>
      <c r="E19" s="12"/>
    </row>
    <row r="20" customFormat="false" ht="15" hidden="false" customHeight="false" outlineLevel="0" collapsed="false">
      <c r="A20" s="12" t="s">
        <v>184</v>
      </c>
      <c r="B20" s="11" t="s">
        <v>201</v>
      </c>
      <c r="C20" s="11" t="s">
        <v>202</v>
      </c>
      <c r="D20" s="12"/>
      <c r="E20" s="12"/>
    </row>
    <row r="21" customFormat="false" ht="15" hidden="false" customHeight="false" outlineLevel="0" collapsed="false">
      <c r="A21" s="12" t="s">
        <v>184</v>
      </c>
      <c r="B21" s="11" t="s">
        <v>203</v>
      </c>
      <c r="C21" s="11" t="s">
        <v>204</v>
      </c>
      <c r="D21" s="12"/>
      <c r="E21" s="12"/>
    </row>
    <row r="22" customFormat="false" ht="15" hidden="false" customHeight="false" outlineLevel="0" collapsed="false">
      <c r="A22" s="33" t="s">
        <v>205</v>
      </c>
      <c r="B22" s="11" t="s">
        <v>206</v>
      </c>
      <c r="C22" s="11" t="s">
        <v>207</v>
      </c>
      <c r="D22" s="12"/>
      <c r="E22" s="12"/>
    </row>
    <row r="23" customFormat="false" ht="15" hidden="false" customHeight="false" outlineLevel="0" collapsed="false">
      <c r="A23" s="33" t="s">
        <v>205</v>
      </c>
      <c r="B23" s="11" t="s">
        <v>206</v>
      </c>
      <c r="C23" s="11" t="s">
        <v>208</v>
      </c>
      <c r="D23" s="12"/>
      <c r="E23" s="12"/>
    </row>
    <row r="24" customFormat="false" ht="15" hidden="false" customHeight="false" outlineLevel="0" collapsed="false">
      <c r="A24" s="33" t="s">
        <v>205</v>
      </c>
      <c r="B24" s="11" t="s">
        <v>206</v>
      </c>
      <c r="C24" s="11" t="s">
        <v>209</v>
      </c>
      <c r="D24" s="12"/>
      <c r="E24" s="12"/>
    </row>
    <row r="25" customFormat="false" ht="15" hidden="false" customHeight="false" outlineLevel="0" collapsed="false">
      <c r="A25" s="33" t="s">
        <v>205</v>
      </c>
      <c r="B25" s="11" t="s">
        <v>210</v>
      </c>
      <c r="C25" s="11" t="s">
        <v>211</v>
      </c>
      <c r="D25" s="12"/>
      <c r="E25" s="12"/>
    </row>
    <row r="26" customFormat="false" ht="15" hidden="false" customHeight="false" outlineLevel="0" collapsed="false">
      <c r="A26" s="33" t="s">
        <v>205</v>
      </c>
      <c r="B26" s="11" t="s">
        <v>210</v>
      </c>
      <c r="C26" s="11" t="s">
        <v>212</v>
      </c>
      <c r="D26" s="12"/>
      <c r="E26" s="12"/>
    </row>
    <row r="27" customFormat="false" ht="15" hidden="false" customHeight="false" outlineLevel="0" collapsed="false">
      <c r="A27" s="10" t="s">
        <v>213</v>
      </c>
      <c r="B27" s="11" t="s">
        <v>214</v>
      </c>
      <c r="C27" s="11" t="s">
        <v>215</v>
      </c>
      <c r="D27" s="12"/>
      <c r="E27" s="12"/>
    </row>
    <row r="28" customFormat="false" ht="15" hidden="false" customHeight="false" outlineLevel="0" collapsed="false">
      <c r="A28" s="10" t="s">
        <v>213</v>
      </c>
      <c r="B28" s="11" t="s">
        <v>216</v>
      </c>
      <c r="C28" s="11" t="s">
        <v>217</v>
      </c>
      <c r="D28" s="12"/>
      <c r="E28" s="12"/>
    </row>
    <row r="29" customFormat="false" ht="15" hidden="false" customHeight="false" outlineLevel="0" collapsed="false">
      <c r="A29" s="10" t="s">
        <v>213</v>
      </c>
      <c r="B29" s="11" t="s">
        <v>216</v>
      </c>
      <c r="C29" s="11" t="s">
        <v>218</v>
      </c>
      <c r="D29" s="12"/>
      <c r="E29" s="12"/>
    </row>
    <row r="30" customFormat="false" ht="15" hidden="false" customHeight="false" outlineLevel="0" collapsed="false">
      <c r="A30" s="10" t="s">
        <v>213</v>
      </c>
      <c r="B30" s="11" t="s">
        <v>219</v>
      </c>
      <c r="C30" s="11" t="s">
        <v>220</v>
      </c>
      <c r="D30" s="12"/>
      <c r="E30" s="12"/>
    </row>
    <row r="31" customFormat="false" ht="15" hidden="false" customHeight="false" outlineLevel="0" collapsed="false">
      <c r="A31" s="10" t="s">
        <v>213</v>
      </c>
      <c r="B31" s="11" t="s">
        <v>221</v>
      </c>
      <c r="C31" s="11" t="s">
        <v>222</v>
      </c>
      <c r="D31" s="12"/>
      <c r="E31" s="12"/>
    </row>
    <row r="33" customFormat="false" ht="15" hidden="false" customHeight="false" outlineLevel="0" collapsed="false">
      <c r="A33" s="13" t="s">
        <v>223</v>
      </c>
      <c r="B33" s="14" t="str">
        <f aca="false">COUNTIF(E5:E31,"✅")&amp;" / "&amp;COUNTA(C5:C31)</f>
        <v>0 / 27</v>
      </c>
    </row>
    <row r="34" customFormat="false" ht="15" hidden="false" customHeight="false" outlineLevel="0" collapsed="false">
      <c r="A34" s="13" t="s">
        <v>224</v>
      </c>
      <c r="B34" s="34" t="n">
        <f aca="false">COUNTIF(E5:E31,"✅")/COUNTA(C5:C31)</f>
        <v>0</v>
      </c>
    </row>
  </sheetData>
  <dataValidations count="1">
    <dataValidation allowBlank="true" errorStyle="stop" operator="between" showDropDown="false" showErrorMessage="false" showInputMessage="false" sqref="E5:E31" type="list">
      <formula1>"✅,❌,"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1" t="s">
        <v>225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5" t="s">
        <v>226</v>
      </c>
    </row>
    <row r="6" customFormat="false" ht="15" hidden="false" customHeight="false" outlineLevel="0" collapsed="false">
      <c r="A6" s="5"/>
    </row>
    <row r="7" customFormat="false" ht="15" hidden="false" customHeight="false" outlineLevel="0" collapsed="false">
      <c r="A7" s="5" t="s">
        <v>227</v>
      </c>
    </row>
    <row r="8" customFormat="false" ht="15" hidden="false" customHeight="false" outlineLevel="0" collapsed="false">
      <c r="A8" s="5" t="s">
        <v>228</v>
      </c>
    </row>
    <row r="9" customFormat="false" ht="15" hidden="false" customHeight="false" outlineLevel="0" collapsed="false">
      <c r="A9" s="5" t="s">
        <v>229</v>
      </c>
    </row>
    <row r="10" customFormat="false" ht="15" hidden="false" customHeight="false" outlineLevel="0" collapsed="false">
      <c r="A10" s="5" t="s">
        <v>230</v>
      </c>
    </row>
    <row r="11" customFormat="false" ht="15" hidden="false" customHeight="false" outlineLevel="0" collapsed="false">
      <c r="A11" s="5" t="s">
        <v>231</v>
      </c>
    </row>
    <row r="12" customFormat="false" ht="15" hidden="false" customHeight="false" outlineLevel="0" collapsed="false">
      <c r="A12" s="5" t="s">
        <v>232</v>
      </c>
    </row>
    <row r="13" customFormat="false" ht="15" hidden="false" customHeight="false" outlineLevel="0" collapsed="false">
      <c r="A13" s="5" t="s">
        <v>233</v>
      </c>
    </row>
    <row r="14" customFormat="false" ht="15" hidden="false" customHeight="false" outlineLevel="0" collapsed="false">
      <c r="A14" s="5" t="s">
        <v>234</v>
      </c>
    </row>
    <row r="15" customFormat="false" ht="15" hidden="false" customHeight="false" outlineLevel="0" collapsed="false">
      <c r="A15" s="5"/>
    </row>
    <row r="16" customFormat="false" ht="15" hidden="false" customHeight="false" outlineLevel="0" collapsed="false">
      <c r="A16" s="5" t="s">
        <v>235</v>
      </c>
    </row>
    <row r="17" customFormat="false" ht="15" hidden="false" customHeight="false" outlineLevel="0" collapsed="false">
      <c r="A17" s="5" t="s">
        <v>236</v>
      </c>
    </row>
    <row r="18" customFormat="false" ht="15" hidden="false" customHeight="false" outlineLevel="0" collapsed="false">
      <c r="A18" s="5" t="s">
        <v>237</v>
      </c>
    </row>
    <row r="19" customFormat="false" ht="15" hidden="false" customHeight="false" outlineLevel="0" collapsed="false">
      <c r="A19" s="5"/>
    </row>
    <row r="20" customFormat="false" ht="15" hidden="false" customHeight="false" outlineLevel="0" collapsed="false">
      <c r="A20" s="5" t="s">
        <v>238</v>
      </c>
    </row>
    <row r="21" customFormat="false" ht="15" hidden="false" customHeight="false" outlineLevel="0" collapsed="false">
      <c r="A21" s="5" t="s">
        <v>239</v>
      </c>
    </row>
    <row r="22" customFormat="false" ht="15" hidden="false" customHeight="false" outlineLevel="0" collapsed="false">
      <c r="A22" s="5" t="s">
        <v>240</v>
      </c>
    </row>
    <row r="23" customFormat="false" ht="15" hidden="false" customHeight="false" outlineLevel="0" collapsed="false">
      <c r="A23" s="5" t="s">
        <v>241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2026-05-21T11:18:50Z</dcterms:created>
  <dc:creator>openpyxl</dc:creator>
  <dc:description/>
  <dc:language>en-US</dc:language>
  <cp:lastModifiedBy/>
  <dcterms:modified xsi:type="dcterms:W3CDTF">2026-05-21T11:18:50Z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